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7935" firstSheet="2" activeTab="2"/>
  </bookViews>
  <sheets>
    <sheet name="(ตย)คำขอ 56 - 3" sheetId="1" r:id="rId1"/>
    <sheet name="(ตย) คำขอ 56 - 2" sheetId="2" r:id="rId2"/>
    <sheet name="(ตย) คำขอ 56-1 " sheetId="3" r:id="rId3"/>
    <sheet name="แบบฟอร์ม อส.56(1)" sheetId="4" r:id="rId4"/>
    <sheet name="แบบฟอร์ม อส.56(2)" sheetId="5" r:id="rId5"/>
    <sheet name="แบบฟอร์ม อส.56(3)" sheetId="6" r:id="rId6"/>
    <sheet name="อส.56(4)" sheetId="7" r:id="rId7"/>
    <sheet name="จัดทำ" sheetId="8" r:id="rId8"/>
    <sheet name="จัดส่ง" sheetId="9" r:id="rId9"/>
  </sheets>
  <definedNames>
    <definedName name="_xlnm.Print_Titles" localSheetId="1">'(ตย) คำขอ 56 - 2'!$9:$12</definedName>
    <definedName name="_xlnm.Print_Titles" localSheetId="2">'(ตย) คำขอ 56-1 '!$9:$9</definedName>
    <definedName name="_xlnm.Print_Titles" localSheetId="0">'(ตย)คำขอ 56 - 3'!$9:$11</definedName>
    <definedName name="_xlnm.Print_Titles" localSheetId="3">'แบบฟอร์ม อส.56(1)'!$9:$11</definedName>
    <definedName name="_xlnm.Print_Titles" localSheetId="6">'อส.56(4)'!$4:$5</definedName>
  </definedNames>
  <calcPr fullCalcOnLoad="1"/>
</workbook>
</file>

<file path=xl/sharedStrings.xml><?xml version="1.0" encoding="utf-8"?>
<sst xmlns="http://schemas.openxmlformats.org/spreadsheetml/2006/main" count="834" uniqueCount="469">
  <si>
    <t>รวม</t>
  </si>
  <si>
    <t>กรมอุทยานแห่งชาติ สัตว์ป่าและพันธุ์พืช</t>
  </si>
  <si>
    <t xml:space="preserve">หน่วยปฏิบัติ </t>
  </si>
  <si>
    <t>ส่วน</t>
  </si>
  <si>
    <t xml:space="preserve">จังหวัด </t>
  </si>
  <si>
    <t>กิจกรรม / งานที่ปฏิบัติ</t>
  </si>
  <si>
    <t>หน่วยนับ</t>
  </si>
  <si>
    <t>ปริมาณงาน</t>
  </si>
  <si>
    <t>ระยะเวลาดำเนินการ</t>
  </si>
  <si>
    <t>งบประมาณ(บาท)</t>
  </si>
  <si>
    <t>หมายเหตุ</t>
  </si>
  <si>
    <t>ไตรมาสที่ 1</t>
  </si>
  <si>
    <t>ไตรมาสที่ 2</t>
  </si>
  <si>
    <t>ไตรมาสที่ 3</t>
  </si>
  <si>
    <t>ไตรมาสที่ 4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</si>
  <si>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</si>
  <si>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</si>
  <si>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</si>
  <si>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</si>
  <si>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</si>
  <si>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</si>
  <si>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</si>
  <si>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</si>
  <si>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</si>
  <si>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</si>
  <si>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</si>
  <si>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</si>
  <si>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งบดำเนินงาน</t>
  </si>
  <si>
    <t>ประเภทรายจ่าย / รายการ</t>
  </si>
  <si>
    <t>งบประมาณ (บาท)</t>
  </si>
  <si>
    <t>เหตุผล - ความจำเป็น</t>
  </si>
  <si>
    <t>คน</t>
  </si>
  <si>
    <t>บาท</t>
  </si>
  <si>
    <t>บำรุงรักษาสวนเดิม อายุ 2 - 6 ปี</t>
  </si>
  <si>
    <t>บำรุงรักษาสวนเดิม อายุ 7 - 10 ปี</t>
  </si>
  <si>
    <t>ไร่ ๆ ละ</t>
  </si>
  <si>
    <t>บำรุงรักษาสวนเดิมเพื่อการสาธิตและวิจัย</t>
  </si>
  <si>
    <t>บำรุงสวนผลิตเมล็ดพันธุ์ไม้ อายุ 2 - 6 ปี</t>
  </si>
  <si>
    <t>บำรุงสวนป่าหวาย อายุ 2 - 6 ปี</t>
  </si>
  <si>
    <t>บำรุงป่าไม้ใช้สอย</t>
  </si>
  <si>
    <t xml:space="preserve">บำรุงฟื้นฟูแปลงปลูกป่าพรุ ปีที่ 2 - 6 </t>
  </si>
  <si>
    <t>แนวกันไฟ</t>
  </si>
  <si>
    <t>กม.ๆละ</t>
  </si>
  <si>
    <t>บำรุงป่าเสริมตามธรรมชาติ</t>
  </si>
  <si>
    <t>กิจกรรมงานบำรุงป่า</t>
  </si>
  <si>
    <t>ส่วนฟื้นฟูและพัฒนาพื้นที่อนุรักษ์</t>
  </si>
  <si>
    <t xml:space="preserve">หน่วยปฏิบัติ  สวนป่าทุ่งโพธิ์  </t>
  </si>
  <si>
    <t>จังหวัด ปราจีนบุรี</t>
  </si>
  <si>
    <t>ประเภทรายจ่าย (บาท)</t>
  </si>
  <si>
    <t>บุคลากร</t>
  </si>
  <si>
    <t>งบลงทุน</t>
  </si>
  <si>
    <t>รวมทั้งสิ้น</t>
  </si>
  <si>
    <t>เงินเดือน</t>
  </si>
  <si>
    <t>ค่าจ้าง</t>
  </si>
  <si>
    <t>ค่าตอบแทน</t>
  </si>
  <si>
    <t>ค่าจ้างเหมา</t>
  </si>
  <si>
    <t>ค่าสาธาร</t>
  </si>
  <si>
    <t>ค่าครุภัณฑ์</t>
  </si>
  <si>
    <t>ค่าที่ดินและ</t>
  </si>
  <si>
    <t>งบเงินอุดหนุน</t>
  </si>
  <si>
    <t>งบรายจ่ายอื่น</t>
  </si>
  <si>
    <t>ประจำ</t>
  </si>
  <si>
    <t>ใช้สอยและวัสดุ</t>
  </si>
  <si>
    <t>พนักงาน</t>
  </si>
  <si>
    <t>ณูปโภค</t>
  </si>
  <si>
    <t>สิ่งก่อสร้าง</t>
  </si>
  <si>
    <t>รถยนต์บรรทุก ขนาด 1 ตัน  ขับเคลื่อน 4 ล้อ</t>
  </si>
  <si>
    <t>เดือน ๆ ละ</t>
  </si>
  <si>
    <t>ปราจีนบุรี</t>
  </si>
  <si>
    <t>ไร่</t>
  </si>
  <si>
    <t>กม.</t>
  </si>
  <si>
    <t>อำนวยการ</t>
  </si>
  <si>
    <t>%</t>
  </si>
  <si>
    <t>สำนักบริหารพื้นที่อนุรักษ์ ที่  1 (ปราจีนบุรี)</t>
  </si>
  <si>
    <t>คัน ๆ ละ</t>
  </si>
  <si>
    <t>ค่าไฟฟ้า</t>
  </si>
  <si>
    <t>ค่าไปรษณีย์</t>
  </si>
  <si>
    <t>รถยนต์บรรทุก ขนาด 2 ตัน  6 ล้อ</t>
  </si>
  <si>
    <t>พื้นที่เป็นภูเขาสูงชัน และทดแทนรถยนต์ที่มีอายุ 15 ปี</t>
  </si>
  <si>
    <t>วัน ๆ ละ</t>
  </si>
  <si>
    <t>รถฟาร์มแทรกเตอร์ 85 แรงม้า  ขับเคลื่อน 4 ล้อ</t>
  </si>
  <si>
    <t>เครื่องกำเนิดไฟฟ้า</t>
  </si>
  <si>
    <t>เครื่องสูบน้ำ</t>
  </si>
  <si>
    <t>เครื่องตัดหญ้าแบบข้อแข็ง</t>
  </si>
  <si>
    <t>เครื่องๆ ละ</t>
  </si>
  <si>
    <t>เพื่อดูแลรักษาต้นไม้ที่ปลูกให้เจริญเติบโตดีและรอดตายสูง</t>
  </si>
  <si>
    <t>พัฒนาและฟื้นฟูพื้นที่อนุรักษ์</t>
  </si>
  <si>
    <t>สวนป่าทุ่งโพธิ์</t>
  </si>
  <si>
    <t>รวมทั้งสิ้น  (1 + 2 + 3 + 4 + 5)</t>
  </si>
  <si>
    <t>1. งบบุคลากร (1.1 + 1.2 + 1.3)</t>
  </si>
  <si>
    <t xml:space="preserve">    1.1  เงินเดือน</t>
  </si>
  <si>
    <t xml:space="preserve">    1.2  ค่าจ้างประจำ</t>
  </si>
  <si>
    <t xml:space="preserve">    1.3  ค่าตอบแทนพนักงานราชการ</t>
  </si>
  <si>
    <t>2. งบดำเนินงาน (2.1 + 2.2 + 2.3 + 2.4 + 2.5)</t>
  </si>
  <si>
    <t xml:space="preserve">    2.1  ค่าตอบแทน</t>
  </si>
  <si>
    <t xml:space="preserve">    2.2  ค่าใช้สอย</t>
  </si>
  <si>
    <t>3. งบลงทุน (3.1 + 3.2)</t>
  </si>
  <si>
    <t xml:space="preserve">    3.1  ค่าครุภัณฑ์</t>
  </si>
  <si>
    <t xml:space="preserve">    3.2  ค่าที่ดินและสิ่งก่อสร้าง</t>
  </si>
  <si>
    <t>4. งบเงินอุดหนุน</t>
  </si>
  <si>
    <t>5. งบรายจ่ายอื่น</t>
  </si>
  <si>
    <r>
      <t>หมายเหตุ</t>
    </r>
    <r>
      <rPr>
        <sz val="15"/>
        <rFont val="EucrosiaUPC"/>
        <family val="1"/>
      </rPr>
      <t xml:space="preserve"> </t>
    </r>
  </si>
  <si>
    <t>1.  หน่วยงานในพื้นที่ไม่ต้องจัดทำคำของบบุคลากร  เงินอุดหนุนและรายจ่ายอื่น</t>
  </si>
  <si>
    <t>2.  รายการต่างๆ  ขอให้ระบุรายละเอียดของงบประมาณให้ชัดเจนเพื่อประกอบการพิจารณา</t>
  </si>
  <si>
    <t>ที่ทำการ</t>
  </si>
  <si>
    <t>หลัง ๆ ละ</t>
  </si>
  <si>
    <t>บ้านพักข้าราชการ  ระดับ  5-6</t>
  </si>
  <si>
    <t>บ้านพักข้าราชการ  ระดับ  3-4</t>
  </si>
  <si>
    <t>บ้านพักข้าราชการ  ระดับ  1-2</t>
  </si>
  <si>
    <t>บ้านพักคนงาน 4 ครอบครัว</t>
  </si>
  <si>
    <t>โรงเก็บรถยนต์และพัสดุ</t>
  </si>
  <si>
    <t>เรือนเพาะชำ</t>
  </si>
  <si>
    <t>หอพักน้ำ-ส่งน้ำ</t>
  </si>
  <si>
    <t>บำรุงป่าเสริมตามธรรมชาติ ปีที่ 7 - 10</t>
  </si>
  <si>
    <t>คนงานเกษตร</t>
  </si>
  <si>
    <t>นักวิชาการเผยแพร่</t>
  </si>
  <si>
    <t>นักวิชาการป่าไม้</t>
  </si>
  <si>
    <t>เจ้าหน้าที่บริหารงานทั่วไป</t>
  </si>
  <si>
    <t>เจ้าหน้าที่ประจำหน่วย</t>
  </si>
  <si>
    <t>ค่าน้ำประปา</t>
  </si>
  <si>
    <t>เพาะชำกล้าไม้</t>
  </si>
  <si>
    <t>จำนวน</t>
  </si>
  <si>
    <t>ฝายต้นน้ำแบบผสมผสาน</t>
  </si>
  <si>
    <t>ฝาย ๆละ</t>
  </si>
  <si>
    <t>สำรวจออกแบบรั้วลวดหนาม</t>
  </si>
  <si>
    <t>สำรวจออกแบบจัดทำแนวฝังหลักเขตฯ</t>
  </si>
  <si>
    <t>ปรับปรุงถนนลำลอง</t>
  </si>
  <si>
    <t>ทำรั้วลวดหนามสูง 1.60 เมตร</t>
  </si>
  <si>
    <t>ฝังทำหลักเขตแสดงแนวเขตพื้นที่ป่าไม้</t>
  </si>
  <si>
    <t>กล้า</t>
  </si>
  <si>
    <t>ฝาย</t>
  </si>
  <si>
    <t>กิจกรรม / โครงการ อนุรักษ์ ฟื้นฟู และพัฒนาป่าไม้</t>
  </si>
  <si>
    <t>แผนอนุรักษ์และบริหารจัดการทรัพยากรธรรมชาติ</t>
  </si>
  <si>
    <t>ผลผลิตที่ 1 : พื้นที่ป่าอนุรักษ์ได้รับการบริหารจัดการ</t>
  </si>
  <si>
    <t xml:space="preserve">  (2) ค่าตอบแทนผู้ปฏิบัติงานให้ราชการ</t>
  </si>
  <si>
    <t>(ทะเบียนรายการ   ประเภทรายการ ของสำนักงบประมาณ)</t>
  </si>
  <si>
    <t>ปี 2555</t>
  </si>
  <si>
    <t>ปี 2556</t>
  </si>
  <si>
    <t>คำชี้แจง</t>
  </si>
  <si>
    <t xml:space="preserve">  (1) ค่าอาหารทำการนอกเวลา</t>
  </si>
  <si>
    <t xml:space="preserve">   (1) ค่าเบี้ยเลี้ยง ค่าที่พัก ยานพาหนะ</t>
  </si>
  <si>
    <t xml:space="preserve">   (4) ค่าซ่อมแซมสิ่งก่อสร้าง</t>
  </si>
  <si>
    <t xml:space="preserve">   (3) ค่าซ่อมแซมครุภัณฑ์ </t>
  </si>
  <si>
    <t xml:space="preserve">   (6) ค่าจ้างเหมาบริการ</t>
  </si>
  <si>
    <t xml:space="preserve">   (5) ค่าเช่าทรัพย์สิน</t>
  </si>
  <si>
    <t xml:space="preserve">   (7) ค่าใช้จ่ายในการสัมมนาและฝึกอบรม</t>
  </si>
  <si>
    <t xml:space="preserve">   (8) ค่ารับรองและพิธีการ</t>
  </si>
  <si>
    <t xml:space="preserve">   (9) ค่าภาษีและค่าธรรมเนียม </t>
  </si>
  <si>
    <t xml:space="preserve">   (10) ค่าโฆษณาและเผยแพร่</t>
  </si>
  <si>
    <t xml:space="preserve">   (11) ค่าใช้จ่ายในการรณรงค์</t>
  </si>
  <si>
    <t xml:space="preserve">   (13) ค่าบำรุงและซ่อมแซมระบบโปรแกรม</t>
  </si>
  <si>
    <t xml:space="preserve">   (14) ค่าซ่อมแซมบำรุงรักษาทรัพย์สิน</t>
  </si>
  <si>
    <t xml:space="preserve">   (15) ค่าประชุมสัมมนาเชิงปฏิบัติการ</t>
  </si>
  <si>
    <t xml:space="preserve">   (16) เงินสมทบทุนประกันสังคม </t>
  </si>
  <si>
    <t xml:space="preserve">   (12)  ค่าจ้างเหมาพนักงาน (TOR)</t>
  </si>
  <si>
    <t xml:space="preserve">   (1) วัสดุสำนักงาน</t>
  </si>
  <si>
    <t xml:space="preserve">   (2) วัสดุเชื้อเพลิงและหล่อลื่น</t>
  </si>
  <si>
    <t xml:space="preserve">   (6) วัสดุก่อสร้าง</t>
  </si>
  <si>
    <t xml:space="preserve">   (4) วัสดุโฆษณาและเผยแพร่</t>
  </si>
  <si>
    <t xml:space="preserve">   (5) วัสดุคอมพิวเตอร์</t>
  </si>
  <si>
    <t xml:space="preserve">   (3)  วัสดุไฟฟ้าและวิทยุ </t>
  </si>
  <si>
    <t xml:space="preserve">   (7) วัสดุงานบ้านงานครัว</t>
  </si>
  <si>
    <t xml:space="preserve">   (8) วัสดุเวชภัณฑ์</t>
  </si>
  <si>
    <t xml:space="preserve">   (9) วัสดุสนามและการฝึก</t>
  </si>
  <si>
    <t xml:space="preserve">   (10) วัสดุการศึกษา</t>
  </si>
  <si>
    <t xml:space="preserve">   (11) วัสดุหนังสือ วารสารและตำรา</t>
  </si>
  <si>
    <t xml:space="preserve">   (12) วัสดุวิทยาศาสตร์และการแพทย์</t>
  </si>
  <si>
    <t xml:space="preserve">   (13) วัสดุคอมพิวเตอร์</t>
  </si>
  <si>
    <t xml:space="preserve">   (14) วัสดุสำรวจ</t>
  </si>
  <si>
    <t xml:space="preserve">   (15) วัสดุแผนที่และภาพถ่ายทางอากาศ</t>
  </si>
  <si>
    <t xml:space="preserve">   (16) วัสดุการเกษตร </t>
  </si>
  <si>
    <t xml:space="preserve">   (17) วัสดุยานพาหนะและขนส่ง</t>
  </si>
  <si>
    <t xml:space="preserve">    2.3  ค่าวัสดุ</t>
  </si>
  <si>
    <t xml:space="preserve">    2.4  ค่าสาธารณูปโภค</t>
  </si>
  <si>
    <t xml:space="preserve">    (1) ค่าไฟฟ้า </t>
  </si>
  <si>
    <t xml:space="preserve">    (2) ค่าน้ำประปา </t>
  </si>
  <si>
    <t xml:space="preserve">    (4) ค่าบริการสื่อสารและโทรคมนาคม</t>
  </si>
  <si>
    <t xml:space="preserve">    (3) ค่าโทรศัพท์ </t>
  </si>
  <si>
    <t xml:space="preserve">            (ระบุรายการ) </t>
  </si>
  <si>
    <t xml:space="preserve">  (1) ราคาต่อหน่วยต่ำกว่า 1 ล้านบาท</t>
  </si>
  <si>
    <t xml:space="preserve">  (2) ราคาต่อหน่วยตั้งแต่ 1 ล้านบาทขึ้นไป</t>
  </si>
  <si>
    <t xml:space="preserve">      (1.1) ครุภัณฑ์สำนักงาน</t>
  </si>
  <si>
    <t xml:space="preserve">      (1.2) ครุภัณฑ์ยานพาหนะและขนส่ง</t>
  </si>
  <si>
    <t xml:space="preserve">    (1.3) ครุภัณฑ์คอมพิวเตอร์</t>
  </si>
  <si>
    <t xml:space="preserve">    (1.4) ครุภัณฑ์งานบ้านงานครัว</t>
  </si>
  <si>
    <t xml:space="preserve">    (1.5) ครุภัณฑ์โฆษณาและเผยแพร่</t>
  </si>
  <si>
    <t xml:space="preserve">    (1.6) ครุภัณฑ์ก่อสร้าง</t>
  </si>
  <si>
    <t xml:space="preserve">    (1.8) ครุภัณฑ์ไฟฟ้าและวิทยุ</t>
  </si>
  <si>
    <t xml:space="preserve">    (1.9) ครุภัณฑ์สำรวจ</t>
  </si>
  <si>
    <t xml:space="preserve">    (1.10) ครุภัณฑ์อาวุธ</t>
  </si>
  <si>
    <t xml:space="preserve">    (1.11) ครุภัณฑ์วิทยาศาสตร์</t>
  </si>
  <si>
    <t xml:space="preserve">  (1) ราคาต่อหน่วยต่ำกว่า 10 ล้านบาท</t>
  </si>
  <si>
    <t xml:space="preserve">  (2) ราคาต่อหน่วยตั้งแต่ 10 ล้านบาทขึ้นไป</t>
  </si>
  <si>
    <t xml:space="preserve">    (1.4) ค่าก่อสร้างอาคารที่ทำการและสิ่งก่อสร้างประกอบ</t>
  </si>
  <si>
    <t xml:space="preserve">    (1.5) ค่าปรับปรุงอาคารที่ทำการและสิ่งก่อสร้างประกอบ</t>
  </si>
  <si>
    <t xml:space="preserve">    (1.2) ค่าก่อสร้างอาคารที่พักอาศัยและสิ่งก่อสร้างประกอบ</t>
  </si>
  <si>
    <t xml:space="preserve">    (1.3) ค่าปรับปรุงอาคารก่อสร้างที่พักอาศัยและสิ่งก่อสร้างประกอบ</t>
  </si>
  <si>
    <t xml:space="preserve">    (1.1) ค่าที่ดิน</t>
  </si>
  <si>
    <t xml:space="preserve">    (1.6) ค่าก่อสร้างระบบสาธารณูปโภค</t>
  </si>
  <si>
    <t xml:space="preserve">    (1.7) ค่าปรับปรุงระบบสาธารณูปโภค</t>
  </si>
  <si>
    <t xml:space="preserve">    (1.8) ค่าก่อสร้างแหล่งน้ำ</t>
  </si>
  <si>
    <t xml:space="preserve">    (1.9) ค่าปรับปรุงแหล่งน้ำ</t>
  </si>
  <si>
    <t xml:space="preserve">    (1.10) ค่าก่อสร้างทางและสะพาน</t>
  </si>
  <si>
    <t xml:space="preserve">    (1.11) ค่าปรับปรุงทางและสะพาน</t>
  </si>
  <si>
    <t xml:space="preserve">    (1.12) ค่าบำรุงรักษาทางและสะพาน</t>
  </si>
  <si>
    <t xml:space="preserve">    (1.13) ค่าก่อสร้างอื่น ๆ</t>
  </si>
  <si>
    <t>=</t>
  </si>
  <si>
    <t xml:space="preserve">    (1.14) ค่าสำรวจออกแบบ</t>
  </si>
  <si>
    <t xml:space="preserve"> 4.1 เงินอุดหนุนทั่วไป</t>
  </si>
  <si>
    <t xml:space="preserve"> 4.2 เงินอุดหนุนเฉพาะกิจ</t>
  </si>
  <si>
    <t xml:space="preserve">    1) เงินอุดหนุนทั่วไป :……..........................…….</t>
  </si>
  <si>
    <t xml:space="preserve">    1) เงินอุดหนุนเฉพาะกิจ :…..................………..</t>
  </si>
  <si>
    <t xml:space="preserve">  5.1 ………………………………………………………………..</t>
  </si>
  <si>
    <t xml:space="preserve">     (1.7) ครุภัณฑ์การเกษตร</t>
  </si>
  <si>
    <t xml:space="preserve">   (2) ค่าซ่อมแซมยานพาหนและขนส่ง</t>
  </si>
  <si>
    <t>คำของบประมาณรายจ่ายประจำปีงบประมาณ พ.ศ.2556 (เบื้องต้น)</t>
  </si>
  <si>
    <t>คำของบประมาณรายจ่ายประจำปีงบประมาณ พ.ศ.2556</t>
  </si>
  <si>
    <t>คำของบประมาณประจำปี พ.ศ. 2556</t>
  </si>
  <si>
    <r>
      <t xml:space="preserve">สำนัก/กอง </t>
    </r>
    <r>
      <rPr>
        <sz val="15"/>
        <rFont val="TH SarabunPSK"/>
        <family val="2"/>
      </rPr>
      <t>.......................................................</t>
    </r>
  </si>
  <si>
    <t>แบบ คำขอ อส.56 (4)</t>
  </si>
  <si>
    <t>แผนงาน - กิจกรรมงาน / โครงการ</t>
  </si>
  <si>
    <t>งบประมาณ</t>
  </si>
  <si>
    <t>เพิ่ม - ลด</t>
  </si>
  <si>
    <t>เปอร์เซ็นต์</t>
  </si>
  <si>
    <t>มติประชุม</t>
  </si>
  <si>
    <t>ประจำปี 2553</t>
  </si>
  <si>
    <t>ประจำปี 2556</t>
  </si>
  <si>
    <t>รวมทั้งสิ้น   (แผน1+แผน2)</t>
  </si>
  <si>
    <t>1. แผนงานอนุรักษ์และบริหารจัดการทรัพยากรธรรมชาติ</t>
  </si>
  <si>
    <t xml:space="preserve">   (ผล1 + ผล2 + ผล3 + ผล4 + โครงการ 1 - 2)</t>
  </si>
  <si>
    <t>ผลผลิตที่ 1  พื้นที่ป่าอนุรักษ์ได้รับการบริหารจัดการ ( 1.1 + 1.2 + 1.3)</t>
  </si>
  <si>
    <t>1.1  กิจกรรมอนุรักษ์ ฟื้นฟู และพัฒนาป่าไม้  (ก.บริหาร - ก.เขาพลายดำ)</t>
  </si>
  <si>
    <t xml:space="preserve"> - กิจกรรมงานบริหารทั่วไป</t>
  </si>
  <si>
    <t>เห็นชอบ</t>
  </si>
  <si>
    <t xml:space="preserve"> - กิจกรรมงานบริหารส่วนภูมิภาค</t>
  </si>
  <si>
    <t xml:space="preserve"> - กิจกรรมงานพัฒนาบุคลากร</t>
  </si>
  <si>
    <t xml:space="preserve"> - กิจกรรมงานสารสนเทศป่าไม้</t>
  </si>
  <si>
    <t>ปรับลด</t>
  </si>
  <si>
    <t xml:space="preserve"> - กิจกรรมโครงการพัฒนาระบบคอมพิวเตอร์</t>
  </si>
  <si>
    <t>สผส.พิจารณา</t>
  </si>
  <si>
    <t xml:space="preserve"> - กิจกรรมงานคุ้มครองพื้นที่ป่าอนุรักษ์</t>
  </si>
  <si>
    <t xml:space="preserve"> - กิจกรรมงานสงวนและคุ้มครองสัตว์ป่า</t>
  </si>
  <si>
    <t xml:space="preserve"> - กิจกรรมงานคุ้มครองพันธุ์สัตว์ป่าตามอนุสัญญา</t>
  </si>
  <si>
    <t>ปรับลดลงครึ่งหนึ่ง</t>
  </si>
  <si>
    <t xml:space="preserve"> - กิจกรรมโครงการอนุรักษ์ทรัพยากรป่าไม้และสัตว์ป่ารอยต่อ 5 จังหวัด</t>
  </si>
  <si>
    <t>เท่ากับปี 52</t>
  </si>
  <si>
    <t xml:space="preserve">   5 จังหวัด (ภาคตะวันออก)</t>
  </si>
  <si>
    <t xml:space="preserve"> - กิจกรรมงานอุทยานแห่งชาติ</t>
  </si>
  <si>
    <t xml:space="preserve"> - กิจกรรมงานสงวนและคุ้มครองพันธุ์พืช</t>
  </si>
  <si>
    <t xml:space="preserve"> - กิจกรรมงานควบคุมไฟป่า</t>
  </si>
  <si>
    <t>ให้เพิ่มเพียง 5 ลบ.</t>
  </si>
  <si>
    <t xml:space="preserve"> - กิจกรรมงานจัดการลุ่มน้ำ</t>
  </si>
  <si>
    <t>ปรับลดลง 10 ลบ.</t>
  </si>
  <si>
    <t xml:space="preserve"> - กิจกรรมงานบำรุงป่า</t>
  </si>
  <si>
    <t xml:space="preserve"> - กิจกรรมโครงการฟื้นฟูพื้นที่ต้นน้ำทะเลสาบสงขลา</t>
  </si>
  <si>
    <t xml:space="preserve"> - กิจกรรมโครงการปลูกป่าถาวรเฉลิมพระเกียรติฯ</t>
  </si>
  <si>
    <t>สฟพ.พิจารณา</t>
  </si>
  <si>
    <t xml:space="preserve"> - กิจกรรมงานพัฒนาป่าไม้อันเนื่องมาจากพระราชดำริ</t>
  </si>
  <si>
    <t>ปรับลดลง</t>
  </si>
  <si>
    <t xml:space="preserve"> - กิจกรรมงานพัฒนาการป่าไม้ในเขตพื้นที่เฉพาะ</t>
  </si>
  <si>
    <t xml:space="preserve"> - กิจกรรมโครงการหลวง</t>
  </si>
  <si>
    <t>ให้เพิ่มเพียง 3 ลบ.</t>
  </si>
  <si>
    <t xml:space="preserve"> - กิจกรรมโครงการหมู่บ้านพิทักษ์ป่ารักษาสิ่งแวดล้อม</t>
  </si>
  <si>
    <t>ให้เพิ่ม 2 ลบ.</t>
  </si>
  <si>
    <t xml:space="preserve"> - กิจกรรมพัฒนา 3 จังหวัดชายแดนภาคใต้</t>
  </si>
  <si>
    <t>ให้ตั้ง 15 ลบ.</t>
  </si>
  <si>
    <t xml:space="preserve"> - กิจกรรมโครงการทรัพยากรที่ดินและป่าไม้ในพื้นที่ป่าอนุรักษ์</t>
  </si>
  <si>
    <t xml:space="preserve"> - กิจกรรมงานรังวัดหมายแนวเขตพื้นที่ป่าอนุรักษ์</t>
  </si>
  <si>
    <t>สฟพ.ร่วมกับโครงการทรัพย์ฯ</t>
  </si>
  <si>
    <t xml:space="preserve"> - กิจกรรมงานบริการวิศวกรรมป่าไม้</t>
  </si>
  <si>
    <t>ปรับลด 7%</t>
  </si>
  <si>
    <t xml:space="preserve"> - กิจกรรมบริหารจัดการความหลากหลายทางชีวภาพ</t>
  </si>
  <si>
    <t xml:space="preserve"> - กิจกรรมโครงการประชาคมเศรษฐกิจพอเพียง</t>
  </si>
  <si>
    <t xml:space="preserve"> - กิจกรรมยุทธการแก้ไขปัญหาวิกฤตป่าไม้ของชาติ</t>
  </si>
  <si>
    <t xml:space="preserve"> - กิจกรรมแก้ไขปัญหาไฟป่าและหมอกควันในพื้นที่ 8 จว.ภาคเหนือ</t>
  </si>
  <si>
    <t xml:space="preserve"> - กิจกรรมงานจัดการแนวเชื่อมต่อผืนป่า</t>
  </si>
  <si>
    <t xml:space="preserve"> - กิจกรรมโครงการศูนย์เรียนรู้ด้านทรัพยากรธรรมชาติและสิ่งแวดล้อม</t>
  </si>
  <si>
    <t xml:space="preserve"> - กิจกรรมงานเพาะพันธุ์และปล่อยสัตว์ป่าคืนสู่ธรรมชาติ</t>
  </si>
  <si>
    <t xml:space="preserve"> - กิจกรรมโครงการพุทธอุทยานในพื้นที่ป่าอนุรักษ์</t>
  </si>
  <si>
    <t xml:space="preserve"> - กิจกรรมงานเครือข่ายการป้องกันและปราบปรามการค้าสัตว์ป่าที่ผิดกฎหมาย</t>
  </si>
  <si>
    <t xml:space="preserve">   ในภูมิภาคเอเซียน</t>
  </si>
  <si>
    <t xml:space="preserve"> - กิจกรรมพัฒนาและรณรงค์การใช้หญ้าแฝกอันเนื่องมาจากพระราชดำริ</t>
  </si>
  <si>
    <t xml:space="preserve"> - กิจกรรมโครงการดูแลสัตว์ป่าของกลาง</t>
  </si>
  <si>
    <t xml:space="preserve"> - กิจกรรมงานป้องกันและควบคุมโรคอุบัติใหม่ในสัตว์ธรรมชาติ</t>
  </si>
  <si>
    <t xml:space="preserve"> - กิจกรรมโครงการติดตามแก้ไขปัญหาช้างป่าและสัตว์ป่าที่สร้างผลกระทบต่อราษฎร</t>
  </si>
  <si>
    <t xml:space="preserve">   นอกพื้นที่อนุรักษ์สัตว์ป่า</t>
  </si>
  <si>
    <t>1.2  กิจกรรมโครงการสำรวจจัดทำแผนที่การครอบครองที่ดิน</t>
  </si>
  <si>
    <t>สฟอ.พิจารณา</t>
  </si>
  <si>
    <t xml:space="preserve">       ในพื้นที่ป่าอนุรักษ์โดยใช้เทคโนโลยีสำรวจจากระยะไกล</t>
  </si>
  <si>
    <t>1.3 โครงการฟื้นฟูพื้นที่ป่าเพื่ออนุรักษ์ดินและน้ำ</t>
  </si>
  <si>
    <t>ผลผลิตที่ 2  แหล่งท่องเที่ยวในพื้นที่ป่าอนุรักษ์</t>
  </si>
  <si>
    <t xml:space="preserve"> -  กิจกรรมท่องเที่ยวเชิงอนุรักษ์</t>
  </si>
  <si>
    <t>ผลผลิตที่ 3  ฐานข้อมูลพื้นที่ป่าอนุรักษ์</t>
  </si>
  <si>
    <t xml:space="preserve"> - กิจกรรมจัดทำฐานข้อมูล</t>
  </si>
  <si>
    <t xml:space="preserve"> - กิจกรรมพัฒนาภูมิสารสนเทศแห่งชาติ</t>
  </si>
  <si>
    <t>ผลผลิตที่ 4  องค์ความรู้ด้านการอนุรักษ์ป่าไม้และสัตว์ป่า</t>
  </si>
  <si>
    <t>กิจกรรมวิจัยด้านป่าไม้และสัตว์ป่า</t>
  </si>
  <si>
    <t xml:space="preserve"> -  กิจกรรมงานวิจัยด้านป่าไม้</t>
  </si>
  <si>
    <t xml:space="preserve"> -  กิจกรรมงานพฤกษศาสตร์ป่าไม้</t>
  </si>
  <si>
    <t xml:space="preserve"> -  กิจกรรมยุทธศาสตร์งานด้านการวิจัย</t>
  </si>
  <si>
    <t xml:space="preserve"> - กิจกรรมโครงการพรรณพฤกษชาติประเทศไทย</t>
  </si>
  <si>
    <t xml:space="preserve"> - แรด์พัลส์ (REDD Plus)</t>
  </si>
  <si>
    <t xml:space="preserve"> - กิจกรรมโครงการสวนรุกขชาติ 60 ปี ความสัมพันธ์ทางการฑูตไทย-ลาวและสวนรุกขชาติ</t>
  </si>
  <si>
    <t xml:space="preserve">   80 พรรษามหาราชินี</t>
  </si>
  <si>
    <t xml:space="preserve"> โครงการที่ 1 : โครงการเร่งรัดการจัดทำแนวเขตในพื้นที่อนุรักษ์</t>
  </si>
  <si>
    <t xml:space="preserve"> โครงการที่ 2 :  โครงการเพิ่มประสิทธิภาพการป้องกันรักษาป่าตามแนวพระราชดำริ</t>
  </si>
  <si>
    <t>2.  แผนงานป้องกัน เตือนภัย แก้ไขและฟื้นฟูความเสียหายจาก</t>
  </si>
  <si>
    <t xml:space="preserve">     ภัยธรรมชาติและสาธารณภัย</t>
  </si>
  <si>
    <t>โครงการที่ 1 : โครงการศูนย์ข้อมูลติดตามการเปลี่ยนแปลงพื้นที่ป่า</t>
  </si>
  <si>
    <t xml:space="preserve">                   และเตือนภัยพิบัติในพื้นที่ป่าอนุรักษ์</t>
  </si>
  <si>
    <t xml:space="preserve"> 4. แผนงานแก้ไขปัญหาการเปลี่ยนแปลงสภาวะภูมิอากาศ</t>
  </si>
  <si>
    <t xml:space="preserve"> - โครงการเตรียมความพร้อมรองรับการเปลี่ยนแปลงสภาพ</t>
  </si>
  <si>
    <t>ภูมิอากาศในพื้นที่ป่าอนุรักษ์</t>
  </si>
  <si>
    <t>แนวทางการจัดทำแบบคำของบประมาณรายจ่ายประจำปีงบประมาณ  พ.ศ.  2556</t>
  </si>
  <si>
    <t>ของ สำนักบริหารพื้นที่อนุรักษ์ที่ 1 - 16  และสาขา</t>
  </si>
  <si>
    <t>1. ระดับหน่วยงานปฏิบัติในพื้นที่ ( อช,ขส และ ขห เป็นต้น)</t>
  </si>
  <si>
    <t xml:space="preserve">    -  จัดทำแบบคำขอ อส.56 (1)     </t>
  </si>
  <si>
    <t>2. ระดับภาพรวมของส่วน / ฝ่าย (ส่วนอุทยานแห่งชาติ  ส่วนอนุรักษ์สัตว์ป่า  เป็นต้น )</t>
  </si>
  <si>
    <t xml:space="preserve">    -  จัดทำแบบคำขอ อส.56 (2)</t>
  </si>
  <si>
    <t>3. ระดับ สำนักบริหารพื้นที่อนุรักษ์ที่  1- 16 และสาขา</t>
  </si>
  <si>
    <t xml:space="preserve">    -  จัดทำแบบคำขอ อส.56 (3)  ในส่วนของสรุปคำของบประมาณรายจ่ายประจำปีงบประมาณ พ.ศ.2556</t>
  </si>
  <si>
    <t xml:space="preserve">        เป็นแผนงาน ผลผลิต โครงการ กิจกรรมงาน/โครงการ โดยแยกตามงบรายจ่าย</t>
  </si>
  <si>
    <t xml:space="preserve">    -   จัดทำแบบคำขอ อส.56 (4) ในส่วนของสรุปคำของบประมาณรายจ่ายประจำปีงบประมาณ พ.ศ. 2556 </t>
  </si>
  <si>
    <t xml:space="preserve">         เป็นแผนงาน ผลผลิต โครงการ กิจกรรมงาน/โครงการ</t>
  </si>
  <si>
    <t>แนวทางการจัดทำแบบสรุปคำของบประมาณรายจ่ายประจำปีงบประมาณ พ.ศ. 2556 ของส่วนกลาง</t>
  </si>
  <si>
    <t xml:space="preserve">    -  จัดทำแบบคำขอ อส.56 (1) ในส่วนของโครงการและกิจกรรม </t>
  </si>
  <si>
    <t>แนวทางการจัดส่งแบบคำของบประมาณรายจ่ายประจำปีงบประมาณ  พ.ศ.  2556</t>
  </si>
  <si>
    <t>แผ่นบันทึกข้อมูล (ซีดี)</t>
  </si>
  <si>
    <t xml:space="preserve">    1. จัดส่งแบบคำขอ อส.56(1) อส.56(2) อส.56(3) จำนวน 1 แผ่น </t>
  </si>
  <si>
    <t xml:space="preserve">          โดยแยกเป็นกิจกรรมงาน/โครงการ ๆ ละ 1 แผ่น</t>
  </si>
  <si>
    <t>เอกสาร</t>
  </si>
  <si>
    <t xml:space="preserve">    1. จัดส่งแบบคำขอ อส.56(2)  จำนวน 2 ชุด</t>
  </si>
  <si>
    <t xml:space="preserve">    2. จัดส่งแบบคำขอ อส.56(3)  จำนวน 2 ชุด</t>
  </si>
  <si>
    <t xml:space="preserve">    3. จัดส่งแบบคำขอ อส.56(4)  จำนวน 1 ชุด</t>
  </si>
  <si>
    <t>* ทั้งนี้ ในส่วนของสาขา ขอให้สำนักบริหารพื้นที่อนุรักษ์หลัก เป็นผู้รวบรวมจัดส่ง</t>
  </si>
  <si>
    <t>แนวทางการจัดส่งแบบคำของบประมาณรายจ่ายประจำปีงบประมาณ  พ.ศ.  2556 ของส่วนกลาง</t>
  </si>
  <si>
    <t xml:space="preserve">  - จัดส่งแบบคำขอ อส.56(1) จำนวน 1 ชุด</t>
  </si>
  <si>
    <t>กำหนดวันส่ง สำนักบริหารพื้นที่อนุรักษ์ที่ 1-16 และส่วนกลาง เป็นวันที่ 20 มกราคม 2555</t>
  </si>
  <si>
    <t xml:space="preserve">                                                         คำของบประมาณรายจ่ายประจำปีงบประมาณ พ.ศ. 2556                                                                                    </t>
  </si>
  <si>
    <r>
      <t xml:space="preserve">หน่วยปฎิบัติ </t>
    </r>
    <r>
      <rPr>
        <sz val="14"/>
        <rFont val="TH SarabunPSK"/>
        <family val="2"/>
      </rPr>
      <t>..........................................................</t>
    </r>
  </si>
  <si>
    <t xml:space="preserve">ระดับหน่วยงาน    </t>
  </si>
  <si>
    <t>แผนงาน       1        2</t>
  </si>
  <si>
    <r>
      <t xml:space="preserve">สำนัก/กอง </t>
    </r>
    <r>
      <rPr>
        <sz val="14"/>
        <rFont val="TH SarabunPSK"/>
        <family val="2"/>
      </rPr>
      <t>.............................................................</t>
    </r>
  </si>
  <si>
    <t xml:space="preserve">แบบคำขอ อส.56 (1)    </t>
  </si>
  <si>
    <t xml:space="preserve">ผลผลิต        1        2        3       4 </t>
  </si>
  <si>
    <t>โครงการ..................................</t>
  </si>
  <si>
    <t>กิจกรรม ......................................</t>
  </si>
  <si>
    <t>กิจกรรมงาน/โครงการ.......................</t>
  </si>
  <si>
    <t xml:space="preserve">                                                    หน่วย : บาท  </t>
  </si>
  <si>
    <t>งบรายจ่าย - รายการ</t>
  </si>
  <si>
    <r>
      <t>1.</t>
    </r>
    <r>
      <rPr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>งบดำเนินงาน</t>
    </r>
  </si>
  <si>
    <t>1.1 ค่าตอบแทน ใช้สอยและวัสดุ</t>
  </si>
  <si>
    <t>1.1.1 ค่าตอบแทน</t>
  </si>
  <si>
    <t xml:space="preserve">     ระบุจำนวน / คน/ระยะเวลา/ค่าใช้จ่าย</t>
  </si>
  <si>
    <t xml:space="preserve"> </t>
  </si>
  <si>
    <t>1.1.2 ค่าใช้สอย</t>
  </si>
  <si>
    <t xml:space="preserve">  (1)  ค่าเบี้ยเลี้ยง ค่าเช่าที่พักและค่าพาหนะ </t>
  </si>
  <si>
    <t xml:space="preserve">  (2)  ค่าซ่อมแซมยานพาหนะและขนส่ง</t>
  </si>
  <si>
    <t xml:space="preserve">  (3)  ค่าซ่อมแซมครุภัณฑ์ </t>
  </si>
  <si>
    <t xml:space="preserve">  (4) ค่าซ่อมแซมสิ่งก่อสร้าง</t>
  </si>
  <si>
    <t xml:space="preserve">  (5) ค่าเช่าทรัพย์สิน</t>
  </si>
  <si>
    <t xml:space="preserve">  (6) ค่าจ้างเหมาบริการ</t>
  </si>
  <si>
    <t xml:space="preserve">                     ระบุจำนวน / หน่วย / ระยะเวลา / อัตราค่าใช้จ่าย</t>
  </si>
  <si>
    <t xml:space="preserve">  (7) ค่าใช้จ่ายในการสัมมนาและฝึกอบรม</t>
  </si>
  <si>
    <t xml:space="preserve">  (8) ค่ารับรองและพิธีการ</t>
  </si>
  <si>
    <t xml:space="preserve">  (9) ค่าภาษีและค่าธรรมเนียม </t>
  </si>
  <si>
    <t xml:space="preserve">  (10) ค่าโฆษณาและเผยแพร่</t>
  </si>
  <si>
    <t xml:space="preserve">  (11) ค่าใช้จ่ายในการรณรงค์</t>
  </si>
  <si>
    <t xml:space="preserve">  (12) ค่าจ้างเหมาพนักงาน</t>
  </si>
  <si>
    <t xml:space="preserve">  (13) ค่าบำรุงและซ่อมแซมระบบโปรแกรม</t>
  </si>
  <si>
    <t xml:space="preserve">  (14) ค่าซ่อมแซมบำรุงรักษาทรัพย์สิน</t>
  </si>
  <si>
    <t xml:space="preserve">  (15) ค่าประชุมสัมมนาเชิงปฏิบัติการ</t>
  </si>
  <si>
    <t xml:space="preserve">  (16) เงินสมทบทุนประกันสังคม </t>
  </si>
  <si>
    <t>1.1.3 ค่าวัสดุ</t>
  </si>
  <si>
    <t xml:space="preserve">  (1)  วัสดุสำนักงาน </t>
  </si>
  <si>
    <t xml:space="preserve">  (2)  วัสดุเชื้อเพลิงและหล่อลื่น </t>
  </si>
  <si>
    <t xml:space="preserve">  (3)  วัสดุไฟฟ้าและวิทยุ </t>
  </si>
  <si>
    <t xml:space="preserve">  (4)  วัสดุโฆษณาและเผยแพร่ </t>
  </si>
  <si>
    <t xml:space="preserve">  (5)  วัสดุคอมพิวเตอร์</t>
  </si>
  <si>
    <t xml:space="preserve">  (6) วัสดุก่อสร้าง</t>
  </si>
  <si>
    <t xml:space="preserve">  (7) วัสดุงานบ้านงานครัว</t>
  </si>
  <si>
    <t xml:space="preserve">  (8) วัสดุเวชภัณฑ์</t>
  </si>
  <si>
    <t xml:space="preserve">  (9) วัสดุสนามและการฝึก</t>
  </si>
  <si>
    <t xml:space="preserve">                   ระบุจำนวนหน่วย / ราคา</t>
  </si>
  <si>
    <t xml:space="preserve">  (10) วัสดุการศึกษา</t>
  </si>
  <si>
    <t xml:space="preserve">  (11) วัสดุหนังสือ วารสารและตำรา</t>
  </si>
  <si>
    <t xml:space="preserve">  (12) วัสดุวิทยาศาสตร์และการแพทย์</t>
  </si>
  <si>
    <t xml:space="preserve">  (13) วัสดุคอมพิวเตอร์</t>
  </si>
  <si>
    <t xml:space="preserve">  (14) วัสดุสำรวจ</t>
  </si>
  <si>
    <t xml:space="preserve">  (15) วัสดุแผนที่และภาพถ่ายทางอากาศ</t>
  </si>
  <si>
    <t xml:space="preserve">  (16) วัสดุการเกษตร </t>
  </si>
  <si>
    <t xml:space="preserve">  (17) วัสดุยานพาหนะและขนส่ง</t>
  </si>
  <si>
    <t>1.1.4  ค่าสาธารณูปโภค</t>
  </si>
  <si>
    <t xml:space="preserve">(1) ค่าไฟฟ้า </t>
  </si>
  <si>
    <t xml:space="preserve">(2) ค่าน้ำประปา </t>
  </si>
  <si>
    <t xml:space="preserve">(3) ค่าโทรศัพท์ </t>
  </si>
  <si>
    <t>(4) ค่าบริการสื่อสารและโทรคมนาคม</t>
  </si>
  <si>
    <r>
      <t>2.</t>
    </r>
    <r>
      <rPr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>งบลงทุน</t>
    </r>
  </si>
  <si>
    <t>2.1 ค่าครุภัณฑ์</t>
  </si>
  <si>
    <t xml:space="preserve">    (1.1) ครุภัณฑ์สำนักงาน</t>
  </si>
  <si>
    <t xml:space="preserve">    (1.2) ครุภัณฑ์ยานพาหนะและขนส่ง</t>
  </si>
  <si>
    <t xml:space="preserve">                 ระบุเหตุผลความจำเป็นและรายละเอียดค่าใช้จ่ายในการตั้งงบประมาณ</t>
  </si>
  <si>
    <t xml:space="preserve">                 อัตราราคาค่างานต่อหน่วย</t>
  </si>
  <si>
    <t xml:space="preserve">                 บัญชีราคามาตรฐาน สำนักงบประมาณ</t>
  </si>
  <si>
    <t xml:space="preserve">                 ราคามาตรฐานของหน่วยงานราชการอื่น ได้แก่........................................</t>
  </si>
  <si>
    <t xml:space="preserve">    (1.7) ครุภัณฑ์การเกษตร</t>
  </si>
  <si>
    <t>2.2 ค่าที่ดินและสิ่งก่อสร้าง</t>
  </si>
  <si>
    <t>3. งบเงินอุดหนุน</t>
  </si>
  <si>
    <t>3.1 เงินอุดหนุนทั่วไป</t>
  </si>
  <si>
    <t xml:space="preserve"> 1) เงินอุดหนุนทั่วไป :……..........................…….</t>
  </si>
  <si>
    <t>3.2 เงินอุดหนุนเฉพาะกิจ</t>
  </si>
  <si>
    <t xml:space="preserve"> 1) เงินอุดหนุนเฉพาะกิจ :…..................………..</t>
  </si>
  <si>
    <t>4. งบรายจ่ายอื่น</t>
  </si>
  <si>
    <t>4.1 ........................................................................</t>
  </si>
  <si>
    <r>
      <t>หมายเหตุ</t>
    </r>
    <r>
      <rPr>
        <b/>
        <sz val="15"/>
        <rFont val="TH SarabunPSK"/>
        <family val="2"/>
      </rPr>
      <t xml:space="preserve"> </t>
    </r>
  </si>
  <si>
    <t xml:space="preserve">  1. งบบุคลากร และค่าใช้จ่ายอื่น ที่เกี่ยวกับบุคลากรยังไม่ต้องทำ</t>
  </si>
  <si>
    <t xml:space="preserve">  2. เพื่อประโยชน์ในการจัดทำขอให้หน่วยงานใช้ทะเบียนรายการ   ประเภทรายการของสำนักงบประมาณเท่านั้น  กรุณาอย่าเพิ่มประเภทรายการใหม่โดยไม่จำเป็น</t>
  </si>
  <si>
    <t xml:space="preserve">  3. ตามแบบฟอร์มฯ ให้เลือกเฉพาะ (ระบุ) งบรายจ่าย และรายการที่มีงบประมาณเท่านั้น </t>
  </si>
  <si>
    <t xml:space="preserve">คำของบประมาณรายจ่ายประจำปีงบประมาณ พ.ศ. 2556    </t>
  </si>
  <si>
    <r>
      <t xml:space="preserve">ส่วน </t>
    </r>
    <r>
      <rPr>
        <sz val="16"/>
        <rFont val="TH SarabunPSK"/>
        <family val="2"/>
      </rPr>
      <t>..............................................................................................</t>
    </r>
  </si>
  <si>
    <r>
      <t xml:space="preserve"> สำนัก/กอง </t>
    </r>
    <r>
      <rPr>
        <sz val="16"/>
        <rFont val="TH SarabunPSK"/>
        <family val="2"/>
      </rPr>
      <t>........................................................................</t>
    </r>
  </si>
  <si>
    <t>แผนงาน      1         2</t>
  </si>
  <si>
    <t xml:space="preserve">                                          </t>
  </si>
  <si>
    <t>ผลผลิต        1         2         3         4</t>
  </si>
  <si>
    <t>โครงการ ..................................</t>
  </si>
  <si>
    <t>ระดับส่วน</t>
  </si>
  <si>
    <t xml:space="preserve">แบบคำขอ อส.56 (2)   </t>
  </si>
  <si>
    <t>หน่วย : บาท</t>
  </si>
  <si>
    <t xml:space="preserve">           งบรายจ่าย</t>
  </si>
  <si>
    <t>เป้าหมาย</t>
  </si>
  <si>
    <t>แผนงาน-</t>
  </si>
  <si>
    <t>ค่า</t>
  </si>
  <si>
    <t>ค่าใช้สอย</t>
  </si>
  <si>
    <t>ค่าวัสดุ</t>
  </si>
  <si>
    <t>ที่ดินและ</t>
  </si>
  <si>
    <t>กิจกรรมงาน/โครงการ</t>
  </si>
  <si>
    <t>ตอบแทน</t>
  </si>
  <si>
    <t>สาธารณูปโภค</t>
  </si>
  <si>
    <t>ครุภัณฑ์</t>
  </si>
  <si>
    <t xml:space="preserve"> 1. หน่วยปฏิบัติ</t>
  </si>
  <si>
    <t xml:space="preserve"> 2. หน่วยปฏิบัติ</t>
  </si>
  <si>
    <t xml:space="preserve"> - ............................................</t>
  </si>
  <si>
    <t>คำของบประมาณรายจ่ายประจำปีงบประมาณ พ.ศ. 2556</t>
  </si>
  <si>
    <t xml:space="preserve">ระดับ สบอ. </t>
  </si>
  <si>
    <t xml:space="preserve">                                                                                          </t>
  </si>
  <si>
    <t xml:space="preserve">        สำนัก/กอง ......................................</t>
  </si>
  <si>
    <t>แบบ คำขอ อส.56 (3)</t>
  </si>
  <si>
    <t xml:space="preserve">หน่วย : บาท  </t>
  </si>
  <si>
    <t>งบเงิน</t>
  </si>
  <si>
    <t>งบรายจ่าย</t>
  </si>
  <si>
    <t>อุดหนุน</t>
  </si>
  <si>
    <t>อื่น</t>
  </si>
  <si>
    <t>กิจกรรมงานปลูกป่า</t>
  </si>
  <si>
    <t xml:space="preserve">ข้าราชการ </t>
  </si>
  <si>
    <t xml:space="preserve">รถจักรยานยนต์  </t>
  </si>
  <si>
    <t>รถจักรยานยนต์</t>
  </si>
  <si>
    <t xml:space="preserve">เดือน  </t>
  </si>
  <si>
    <t>รถจักรยานยนต์120 ซีซี</t>
  </si>
  <si>
    <t>รถยนต์บรรทุก ขนาด 1 ตัน ขัยเคลื่อน 4 ล้อ มีช่องว่าง</t>
  </si>
  <si>
    <t>หลังคนขับ</t>
  </si>
  <si>
    <t>เครื่องกำเนิดไฟฟ้า 5 กิโลวัตต์</t>
  </si>
  <si>
    <t>ปลูกป่าทดแทนตามแนวพระราชดำริ</t>
  </si>
  <si>
    <t>ปลูกเสริมไม้พะยูง</t>
  </si>
  <si>
    <t>ปลูกเสริมไม้กฤษณา</t>
  </si>
  <si>
    <t>ปลูกป่าปรับปรุงระบบนิเวศน์</t>
  </si>
  <si>
    <t>ปลูกป่าหวาย</t>
  </si>
  <si>
    <t>ปลูกป่า 3 อย่าง ประโยชน์ 4 อย่าง</t>
  </si>
  <si>
    <t>กล้าไม้ขนาดใหญ่</t>
  </si>
  <si>
    <t>กล้า ละ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</si>
</sst>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_-;\-* #,##0_-;_-* &quot;-&quot;??_-;_-@_-"/>
    <numFmt numFmtId="181" formatCode="_-* #,##0.0_-;\-* #,##0.0_-;_-* &quot;-&quot;??_-;_-@_-"/>
    <numFmt numFmtId="182" formatCode="_-* #,##0.000_-;\-* #,##0.000_-;_-* &quot;-&quot;??_-;_-@_-"/>
  </numFmts>
  <fonts count="65">
    <font>
      <sz val="16"/>
      <name val="CordiaUPC"/>
      <family val="0"/>
    </font>
    <font>
      <sz val="15"/>
      <name val="FreesiaUPC"/>
      <family val="0"/>
    </font>
    <font>
      <b/>
      <sz val="18"/>
      <name val="EucrosiaUPC"/>
      <family val="1"/>
    </font>
    <font>
      <b/>
      <sz val="16"/>
      <name val="Tahoma"/>
      <family val="2"/>
    </font>
    <font>
      <b/>
      <sz val="16"/>
      <name val="EucrosiaUPC"/>
      <family val="1"/>
    </font>
    <font>
      <sz val="16"/>
      <name val="EucrosiaUPC"/>
      <family val="1"/>
    </font>
    <font>
      <b/>
      <sz val="15"/>
      <name val="EucrosiaUPC"/>
      <family val="1"/>
    </font>
    <font>
      <sz val="15"/>
      <name val="EucrosiaUPC"/>
      <family val="1"/>
    </font>
    <font>
      <u val="single"/>
      <sz val="14.4"/>
      <color indexed="12"/>
      <name val="CordiaUPC"/>
      <family val="0"/>
    </font>
    <font>
      <u val="single"/>
      <sz val="14.4"/>
      <color indexed="36"/>
      <name val="CordiaUPC"/>
      <family val="0"/>
    </font>
    <font>
      <u val="single"/>
      <sz val="15"/>
      <name val="EucrosiaUPC"/>
      <family val="1"/>
    </font>
    <font>
      <sz val="10"/>
      <name val="Arial"/>
      <family val="0"/>
    </font>
    <font>
      <sz val="14"/>
      <name val="EucrosiaUPC"/>
      <family val="1"/>
    </font>
    <font>
      <sz val="15"/>
      <name val="Cordia New"/>
      <family val="2"/>
    </font>
    <font>
      <sz val="14"/>
      <name val="Cordia New"/>
      <family val="0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b/>
      <sz val="17"/>
      <name val="TH SarabunPSK"/>
      <family val="2"/>
    </font>
    <font>
      <sz val="12"/>
      <name val="TH SarabunPSK"/>
      <family val="2"/>
    </font>
    <font>
      <b/>
      <u val="single"/>
      <sz val="18"/>
      <name val="TH SarabunPSK"/>
      <family val="2"/>
    </font>
    <font>
      <sz val="18"/>
      <name val="TH SarabunPSK"/>
      <family val="2"/>
    </font>
    <font>
      <b/>
      <u val="single"/>
      <sz val="15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ashed"/>
    </border>
    <border>
      <left/>
      <right/>
      <top style="double"/>
      <bottom style="dashed"/>
    </border>
    <border>
      <left/>
      <right style="thin"/>
      <top style="double"/>
      <bottom style="dashed"/>
    </border>
    <border>
      <left style="thin"/>
      <right style="thin"/>
      <top/>
      <bottom style="dashed"/>
    </border>
    <border>
      <left/>
      <right/>
      <top/>
      <bottom style="dashed"/>
    </border>
    <border>
      <left style="thin"/>
      <right style="thin"/>
      <top style="dashed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/>
      <right style="thin"/>
      <top style="thin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1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</cellStyleXfs>
  <cellXfs count="372">
    <xf numFmtId="0" fontId="0" fillId="0" borderId="0" xfId="0" applyAlignment="1">
      <alignment/>
    </xf>
    <xf numFmtId="0" fontId="3" fillId="0" borderId="0" xfId="67" applyFont="1" applyAlignment="1">
      <alignment horizontal="centerContinuous" vertical="center"/>
      <protection/>
    </xf>
    <xf numFmtId="0" fontId="4" fillId="0" borderId="0" xfId="67" applyFont="1" applyAlignment="1">
      <alignment horizontal="centerContinuous" vertical="center"/>
      <protection/>
    </xf>
    <xf numFmtId="0" fontId="4" fillId="0" borderId="0" xfId="67" applyFont="1" applyAlignment="1">
      <alignment vertical="center"/>
      <protection/>
    </xf>
    <xf numFmtId="0" fontId="2" fillId="0" borderId="0" xfId="67" applyFont="1" applyAlignment="1">
      <alignment horizontal="centerContinuous" vertical="center"/>
      <protection/>
    </xf>
    <xf numFmtId="0" fontId="2" fillId="0" borderId="0" xfId="67" applyFont="1" applyAlignment="1">
      <alignment vertical="center"/>
      <protection/>
    </xf>
    <xf numFmtId="0" fontId="4" fillId="0" borderId="0" xfId="67" applyFont="1" applyAlignment="1">
      <alignment/>
      <protection/>
    </xf>
    <xf numFmtId="0" fontId="4" fillId="0" borderId="10" xfId="67" applyFont="1" applyBorder="1" applyAlignment="1">
      <alignment/>
      <protection/>
    </xf>
    <xf numFmtId="0" fontId="4" fillId="0" borderId="0" xfId="67" applyFont="1" applyAlignment="1">
      <alignment horizontal="left"/>
      <protection/>
    </xf>
    <xf numFmtId="0" fontId="5" fillId="0" borderId="10" xfId="67" applyFont="1" applyBorder="1" applyAlignment="1">
      <alignment vertical="center"/>
      <protection/>
    </xf>
    <xf numFmtId="0" fontId="4" fillId="0" borderId="10" xfId="67" applyFont="1" applyBorder="1" applyAlignment="1">
      <alignment vertical="center"/>
      <protection/>
    </xf>
    <xf numFmtId="0" fontId="4" fillId="0" borderId="0" xfId="67" applyFont="1" applyAlignment="1">
      <alignment horizontal="left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12" xfId="67" applyFont="1" applyBorder="1" applyAlignment="1">
      <alignment horizontal="center" vertical="center"/>
      <protection/>
    </xf>
    <xf numFmtId="0" fontId="4" fillId="0" borderId="12" xfId="67" applyFont="1" applyBorder="1" applyAlignment="1">
      <alignment vertical="center"/>
      <protection/>
    </xf>
    <xf numFmtId="0" fontId="7" fillId="0" borderId="0" xfId="67" applyFont="1" applyAlignment="1">
      <alignment vertical="center"/>
      <protection/>
    </xf>
    <xf numFmtId="0" fontId="4" fillId="0" borderId="0" xfId="67" applyFont="1">
      <alignment/>
      <protection/>
    </xf>
    <xf numFmtId="0" fontId="6" fillId="0" borderId="0" xfId="67" applyFont="1">
      <alignment/>
      <protection/>
    </xf>
    <xf numFmtId="0" fontId="6" fillId="0" borderId="13" xfId="67" applyFont="1" applyBorder="1" applyAlignment="1">
      <alignment horizontal="center"/>
      <protection/>
    </xf>
    <xf numFmtId="0" fontId="6" fillId="0" borderId="0" xfId="67" applyFont="1" applyBorder="1">
      <alignment/>
      <protection/>
    </xf>
    <xf numFmtId="0" fontId="7" fillId="0" borderId="14" xfId="67" applyFont="1" applyBorder="1">
      <alignment/>
      <protection/>
    </xf>
    <xf numFmtId="0" fontId="7" fillId="0" borderId="0" xfId="67" applyFont="1" applyBorder="1">
      <alignment/>
      <protection/>
    </xf>
    <xf numFmtId="0" fontId="7" fillId="0" borderId="15" xfId="67" applyFont="1" applyBorder="1">
      <alignment/>
      <protection/>
    </xf>
    <xf numFmtId="0" fontId="7" fillId="0" borderId="16" xfId="67" applyFont="1" applyBorder="1" applyAlignment="1">
      <alignment horizontal="center"/>
      <protection/>
    </xf>
    <xf numFmtId="0" fontId="7" fillId="0" borderId="17" xfId="67" applyFont="1" applyBorder="1">
      <alignment/>
      <protection/>
    </xf>
    <xf numFmtId="0" fontId="7" fillId="0" borderId="17" xfId="67" applyFont="1" applyBorder="1" applyAlignment="1">
      <alignment horizontal="center"/>
      <protection/>
    </xf>
    <xf numFmtId="0" fontId="7" fillId="0" borderId="0" xfId="67" applyFont="1">
      <alignment/>
      <protection/>
    </xf>
    <xf numFmtId="0" fontId="7" fillId="0" borderId="16" xfId="67" applyFont="1" applyBorder="1">
      <alignment/>
      <protection/>
    </xf>
    <xf numFmtId="0" fontId="6" fillId="0" borderId="18" xfId="67" applyFont="1" applyBorder="1">
      <alignment/>
      <protection/>
    </xf>
    <xf numFmtId="0" fontId="6" fillId="0" borderId="19" xfId="67" applyFont="1" applyBorder="1">
      <alignment/>
      <protection/>
    </xf>
    <xf numFmtId="0" fontId="6" fillId="0" borderId="20" xfId="67" applyFont="1" applyBorder="1">
      <alignment/>
      <protection/>
    </xf>
    <xf numFmtId="0" fontId="6" fillId="0" borderId="13" xfId="67" applyFont="1" applyBorder="1">
      <alignment/>
      <protection/>
    </xf>
    <xf numFmtId="0" fontId="4" fillId="0" borderId="0" xfId="67" applyFont="1" applyBorder="1" applyAlignment="1">
      <alignment/>
      <protection/>
    </xf>
    <xf numFmtId="0" fontId="4" fillId="0" borderId="0" xfId="67" applyFont="1" applyBorder="1" applyAlignment="1">
      <alignment vertical="center"/>
      <protection/>
    </xf>
    <xf numFmtId="0" fontId="7" fillId="0" borderId="0" xfId="67" applyFont="1" applyBorder="1" applyAlignment="1">
      <alignment vertical="center"/>
      <protection/>
    </xf>
    <xf numFmtId="0" fontId="4" fillId="0" borderId="18" xfId="67" applyFont="1" applyBorder="1" applyAlignment="1">
      <alignment horizontal="centerContinuous" vertical="center"/>
      <protection/>
    </xf>
    <xf numFmtId="0" fontId="4" fillId="0" borderId="19" xfId="67" applyFont="1" applyBorder="1" applyAlignment="1">
      <alignment horizontal="centerContinuous" vertical="center"/>
      <protection/>
    </xf>
    <xf numFmtId="0" fontId="4" fillId="0" borderId="20" xfId="67" applyFont="1" applyBorder="1" applyAlignment="1">
      <alignment horizontal="centerContinuous" vertical="center"/>
      <protection/>
    </xf>
    <xf numFmtId="0" fontId="6" fillId="0" borderId="14" xfId="67" applyFont="1" applyBorder="1">
      <alignment/>
      <protection/>
    </xf>
    <xf numFmtId="0" fontId="4" fillId="0" borderId="0" xfId="67" applyFont="1" applyBorder="1">
      <alignment/>
      <protection/>
    </xf>
    <xf numFmtId="0" fontId="7" fillId="0" borderId="21" xfId="67" applyFont="1" applyBorder="1">
      <alignment/>
      <protection/>
    </xf>
    <xf numFmtId="0" fontId="4" fillId="0" borderId="11" xfId="67" applyFont="1" applyBorder="1" applyAlignment="1">
      <alignment horizontal="left" vertical="center"/>
      <protection/>
    </xf>
    <xf numFmtId="0" fontId="1" fillId="0" borderId="14" xfId="67" applyFont="1" applyBorder="1">
      <alignment/>
      <protection/>
    </xf>
    <xf numFmtId="3" fontId="7" fillId="0" borderId="0" xfId="42" applyNumberFormat="1" applyFont="1" applyBorder="1" applyAlignment="1">
      <alignment/>
    </xf>
    <xf numFmtId="0" fontId="7" fillId="0" borderId="0" xfId="67" applyFont="1" applyBorder="1" applyAlignment="1">
      <alignment horizontal="center"/>
      <protection/>
    </xf>
    <xf numFmtId="3" fontId="7" fillId="0" borderId="0" xfId="67" applyNumberFormat="1" applyFont="1" applyBorder="1">
      <alignment/>
      <protection/>
    </xf>
    <xf numFmtId="0" fontId="6" fillId="0" borderId="16" xfId="67" applyFont="1" applyBorder="1" applyAlignment="1">
      <alignment horizontal="center" vertical="center" shrinkToFit="1"/>
      <protection/>
    </xf>
    <xf numFmtId="0" fontId="6" fillId="0" borderId="22" xfId="67" applyFont="1" applyBorder="1" applyAlignment="1">
      <alignment vertical="center" shrinkToFit="1"/>
      <protection/>
    </xf>
    <xf numFmtId="0" fontId="4" fillId="0" borderId="18" xfId="67" applyFont="1" applyBorder="1" applyAlignment="1">
      <alignment horizontal="centerContinuous" vertical="center" shrinkToFit="1"/>
      <protection/>
    </xf>
    <xf numFmtId="0" fontId="4" fillId="0" borderId="19" xfId="67" applyFont="1" applyBorder="1" applyAlignment="1">
      <alignment horizontal="centerContinuous" vertical="center" shrinkToFit="1"/>
      <protection/>
    </xf>
    <xf numFmtId="0" fontId="4" fillId="0" borderId="17" xfId="67" applyFont="1" applyBorder="1" applyAlignment="1">
      <alignment vertical="center" shrinkToFit="1"/>
      <protection/>
    </xf>
    <xf numFmtId="0" fontId="5" fillId="0" borderId="0" xfId="67" applyFont="1" applyAlignment="1">
      <alignment vertical="center"/>
      <protection/>
    </xf>
    <xf numFmtId="0" fontId="6" fillId="0" borderId="18" xfId="67" applyFont="1" applyBorder="1" applyAlignment="1">
      <alignment horizontal="centerContinuous" vertical="center" shrinkToFit="1"/>
      <protection/>
    </xf>
    <xf numFmtId="0" fontId="6" fillId="0" borderId="20" xfId="67" applyFont="1" applyBorder="1" applyAlignment="1">
      <alignment horizontal="centerContinuous" vertical="center" shrinkToFit="1"/>
      <protection/>
    </xf>
    <xf numFmtId="0" fontId="6" fillId="0" borderId="19" xfId="67" applyFont="1" applyBorder="1" applyAlignment="1">
      <alignment horizontal="centerContinuous" vertical="center" shrinkToFit="1"/>
      <protection/>
    </xf>
    <xf numFmtId="0" fontId="6" fillId="0" borderId="17" xfId="67" applyFont="1" applyBorder="1" applyAlignment="1">
      <alignment horizontal="center" vertical="center" shrinkToFit="1"/>
      <protection/>
    </xf>
    <xf numFmtId="0" fontId="6" fillId="0" borderId="23" xfId="67" applyFont="1" applyBorder="1" applyAlignment="1">
      <alignment horizontal="center" vertical="center" shrinkToFit="1"/>
      <protection/>
    </xf>
    <xf numFmtId="0" fontId="4" fillId="0" borderId="16" xfId="67" applyFont="1" applyBorder="1" applyAlignment="1">
      <alignment horizontal="center" vertical="center" shrinkToFit="1"/>
      <protection/>
    </xf>
    <xf numFmtId="0" fontId="6" fillId="0" borderId="14" xfId="67" applyFont="1" applyBorder="1" applyAlignment="1">
      <alignment horizontal="center" vertical="center" shrinkToFit="1"/>
      <protection/>
    </xf>
    <xf numFmtId="0" fontId="6" fillId="0" borderId="22" xfId="67" applyFont="1" applyBorder="1" applyAlignment="1">
      <alignment horizontal="center" vertical="center" shrinkToFit="1"/>
      <protection/>
    </xf>
    <xf numFmtId="0" fontId="6" fillId="0" borderId="24" xfId="67" applyFont="1" applyBorder="1" applyAlignment="1">
      <alignment vertical="center" shrinkToFit="1"/>
      <protection/>
    </xf>
    <xf numFmtId="180" fontId="7" fillId="0" borderId="16" xfId="42" applyNumberFormat="1" applyFont="1" applyBorder="1" applyAlignment="1">
      <alignment/>
    </xf>
    <xf numFmtId="180" fontId="7" fillId="0" borderId="16" xfId="42" applyNumberFormat="1" applyFont="1" applyBorder="1" applyAlignment="1">
      <alignment horizontal="right"/>
    </xf>
    <xf numFmtId="180" fontId="7" fillId="0" borderId="0" xfId="42" applyNumberFormat="1" applyFont="1" applyAlignment="1">
      <alignment/>
    </xf>
    <xf numFmtId="0" fontId="4" fillId="0" borderId="14" xfId="67" applyFont="1" applyBorder="1" applyAlignment="1">
      <alignment horizontal="centerContinuous" vertical="center"/>
      <protection/>
    </xf>
    <xf numFmtId="0" fontId="4" fillId="0" borderId="0" xfId="67" applyFont="1" applyBorder="1" applyAlignment="1">
      <alignment horizontal="centerContinuous" vertical="center"/>
      <protection/>
    </xf>
    <xf numFmtId="0" fontId="4" fillId="0" borderId="15" xfId="67" applyFont="1" applyBorder="1" applyAlignment="1">
      <alignment horizontal="centerContinuous" vertical="center"/>
      <protection/>
    </xf>
    <xf numFmtId="0" fontId="4" fillId="0" borderId="14" xfId="67" applyFont="1" applyBorder="1" applyAlignment="1">
      <alignment horizontal="left" vertical="center"/>
      <protection/>
    </xf>
    <xf numFmtId="43" fontId="7" fillId="0" borderId="0" xfId="42" applyFont="1" applyBorder="1" applyAlignment="1">
      <alignment/>
    </xf>
    <xf numFmtId="3" fontId="7" fillId="0" borderId="16" xfId="42" applyNumberFormat="1" applyFont="1" applyBorder="1" applyAlignment="1">
      <alignment/>
    </xf>
    <xf numFmtId="180" fontId="7" fillId="0" borderId="14" xfId="67" applyNumberFormat="1" applyFont="1" applyBorder="1" applyAlignment="1">
      <alignment horizontal="center"/>
      <protection/>
    </xf>
    <xf numFmtId="0" fontId="4" fillId="0" borderId="18" xfId="67" applyFont="1" applyBorder="1" applyAlignment="1">
      <alignment horizontal="left" vertical="center"/>
      <protection/>
    </xf>
    <xf numFmtId="180" fontId="7" fillId="0" borderId="14" xfId="42" applyNumberFormat="1" applyFont="1" applyBorder="1" applyAlignment="1">
      <alignment horizontal="center"/>
    </xf>
    <xf numFmtId="3" fontId="7" fillId="0" borderId="16" xfId="67" applyNumberFormat="1" applyFont="1" applyBorder="1" applyAlignment="1">
      <alignment horizontal="center"/>
      <protection/>
    </xf>
    <xf numFmtId="3" fontId="6" fillId="0" borderId="13" xfId="67" applyNumberFormat="1" applyFont="1" applyBorder="1" applyAlignment="1">
      <alignment horizontal="center"/>
      <protection/>
    </xf>
    <xf numFmtId="180" fontId="7" fillId="0" borderId="14" xfId="42" applyNumberFormat="1" applyFont="1" applyBorder="1" applyAlignment="1">
      <alignment/>
    </xf>
    <xf numFmtId="180" fontId="6" fillId="0" borderId="16" xfId="42" applyNumberFormat="1" applyFont="1" applyBorder="1" applyAlignment="1">
      <alignment/>
    </xf>
    <xf numFmtId="3" fontId="6" fillId="0" borderId="13" xfId="42" applyNumberFormat="1" applyFont="1" applyBorder="1" applyAlignment="1">
      <alignment/>
    </xf>
    <xf numFmtId="3" fontId="7" fillId="0" borderId="0" xfId="42" applyNumberFormat="1" applyFont="1" applyBorder="1" applyAlignment="1">
      <alignment horizontal="right"/>
    </xf>
    <xf numFmtId="0" fontId="10" fillId="0" borderId="0" xfId="67" applyFont="1" applyBorder="1">
      <alignment/>
      <protection/>
    </xf>
    <xf numFmtId="180" fontId="6" fillId="0" borderId="14" xfId="67" applyNumberFormat="1" applyFont="1" applyBorder="1">
      <alignment/>
      <protection/>
    </xf>
    <xf numFmtId="180" fontId="6" fillId="0" borderId="14" xfId="42" applyNumberFormat="1" applyFont="1" applyBorder="1" applyAlignment="1">
      <alignment/>
    </xf>
    <xf numFmtId="180" fontId="6" fillId="0" borderId="14" xfId="67" applyNumberFormat="1" applyFont="1" applyBorder="1" applyAlignment="1">
      <alignment horizontal="center"/>
      <protection/>
    </xf>
    <xf numFmtId="0" fontId="7" fillId="0" borderId="19" xfId="67" applyFont="1" applyBorder="1">
      <alignment/>
      <protection/>
    </xf>
    <xf numFmtId="0" fontId="7" fillId="0" borderId="20" xfId="67" applyFont="1" applyBorder="1">
      <alignment/>
      <protection/>
    </xf>
    <xf numFmtId="180" fontId="6" fillId="0" borderId="18" xfId="67" applyNumberFormat="1" applyFont="1" applyBorder="1" applyAlignment="1">
      <alignment horizontal="center"/>
      <protection/>
    </xf>
    <xf numFmtId="0" fontId="7" fillId="0" borderId="18" xfId="67" applyFont="1" applyBorder="1">
      <alignment/>
      <protection/>
    </xf>
    <xf numFmtId="0" fontId="4" fillId="0" borderId="19" xfId="67" applyFont="1" applyBorder="1">
      <alignment/>
      <protection/>
    </xf>
    <xf numFmtId="180" fontId="4" fillId="0" borderId="18" xfId="67" applyNumberFormat="1" applyFont="1" applyBorder="1" applyAlignment="1">
      <alignment horizontal="left" vertical="center"/>
      <protection/>
    </xf>
    <xf numFmtId="0" fontId="4" fillId="0" borderId="18" xfId="67" applyFont="1" applyBorder="1" applyAlignment="1">
      <alignment horizontal="right" vertical="center"/>
      <protection/>
    </xf>
    <xf numFmtId="180" fontId="4" fillId="0" borderId="14" xfId="67" applyNumberFormat="1" applyFont="1" applyBorder="1" applyAlignment="1">
      <alignment horizontal="left" vertical="center"/>
      <protection/>
    </xf>
    <xf numFmtId="180" fontId="7" fillId="0" borderId="16" xfId="67" applyNumberFormat="1" applyFont="1" applyBorder="1" applyAlignment="1">
      <alignment horizontal="center"/>
      <protection/>
    </xf>
    <xf numFmtId="4" fontId="7" fillId="0" borderId="0" xfId="67" applyNumberFormat="1" applyFont="1" applyBorder="1">
      <alignment/>
      <protection/>
    </xf>
    <xf numFmtId="0" fontId="4" fillId="0" borderId="23" xfId="67" applyFont="1" applyBorder="1" applyAlignment="1">
      <alignment horizontal="centerContinuous" vertical="center"/>
      <protection/>
    </xf>
    <xf numFmtId="0" fontId="4" fillId="0" borderId="25" xfId="67" applyFont="1" applyBorder="1" applyAlignment="1">
      <alignment horizontal="centerContinuous" vertical="center"/>
      <protection/>
    </xf>
    <xf numFmtId="0" fontId="4" fillId="0" borderId="26" xfId="67" applyFont="1" applyBorder="1" applyAlignment="1">
      <alignment horizontal="centerContinuous" vertical="center"/>
      <protection/>
    </xf>
    <xf numFmtId="0" fontId="4" fillId="0" borderId="21" xfId="67" applyFont="1" applyBorder="1" applyAlignment="1">
      <alignment horizontal="centerContinuous" vertical="center"/>
      <protection/>
    </xf>
    <xf numFmtId="0" fontId="4" fillId="0" borderId="27" xfId="67" applyFont="1" applyBorder="1" applyAlignment="1">
      <alignment horizontal="centerContinuous" vertical="center"/>
      <protection/>
    </xf>
    <xf numFmtId="0" fontId="4" fillId="0" borderId="24" xfId="67" applyFont="1" applyBorder="1" applyAlignment="1">
      <alignment horizontal="centerContinuous" vertical="center"/>
      <protection/>
    </xf>
    <xf numFmtId="0" fontId="7" fillId="0" borderId="14" xfId="67" applyFont="1" applyBorder="1">
      <alignment/>
      <protection/>
    </xf>
    <xf numFmtId="0" fontId="7" fillId="0" borderId="14" xfId="68" applyFont="1" applyBorder="1" applyAlignment="1">
      <alignment vertical="center"/>
      <protection/>
    </xf>
    <xf numFmtId="0" fontId="7" fillId="0" borderId="16" xfId="68" applyFont="1" applyBorder="1" applyAlignment="1">
      <alignment vertical="center"/>
      <protection/>
    </xf>
    <xf numFmtId="0" fontId="7" fillId="0" borderId="14" xfId="67" applyFont="1" applyBorder="1" applyAlignment="1">
      <alignment horizontal="left" vertical="center"/>
      <protection/>
    </xf>
    <xf numFmtId="0" fontId="7" fillId="0" borderId="0" xfId="67" applyFont="1" applyBorder="1">
      <alignment/>
      <protection/>
    </xf>
    <xf numFmtId="0" fontId="7" fillId="0" borderId="15" xfId="67" applyFont="1" applyBorder="1">
      <alignment/>
      <protection/>
    </xf>
    <xf numFmtId="180" fontId="7" fillId="0" borderId="14" xfId="67" applyNumberFormat="1" applyFont="1" applyBorder="1" applyAlignment="1">
      <alignment horizontal="center"/>
      <protection/>
    </xf>
    <xf numFmtId="180" fontId="7" fillId="0" borderId="14" xfId="42" applyNumberFormat="1" applyFont="1" applyBorder="1" applyAlignment="1">
      <alignment horizontal="center"/>
    </xf>
    <xf numFmtId="0" fontId="7" fillId="0" borderId="0" xfId="67" applyFont="1" applyBorder="1" applyAlignment="1">
      <alignment horizontal="center"/>
      <protection/>
    </xf>
    <xf numFmtId="3" fontId="7" fillId="0" borderId="0" xfId="42" applyNumberFormat="1" applyFont="1" applyBorder="1" applyAlignment="1">
      <alignment/>
    </xf>
    <xf numFmtId="0" fontId="7" fillId="0" borderId="14" xfId="67" applyFont="1" applyBorder="1" applyAlignment="1">
      <alignment vertical="center"/>
      <protection/>
    </xf>
    <xf numFmtId="0" fontId="7" fillId="0" borderId="0" xfId="67" applyFont="1" applyBorder="1" applyAlignment="1">
      <alignment horizontal="centerContinuous" vertical="center"/>
      <protection/>
    </xf>
    <xf numFmtId="0" fontId="7" fillId="0" borderId="15" xfId="67" applyFont="1" applyBorder="1" applyAlignment="1">
      <alignment horizontal="centerContinuous" vertical="center"/>
      <protection/>
    </xf>
    <xf numFmtId="0" fontId="7" fillId="0" borderId="14" xfId="67" applyFont="1" applyBorder="1" applyAlignment="1">
      <alignment horizontal="centerContinuous" vertical="center"/>
      <protection/>
    </xf>
    <xf numFmtId="0" fontId="7" fillId="0" borderId="0" xfId="67" applyFont="1" applyAlignment="1">
      <alignment vertical="center"/>
      <protection/>
    </xf>
    <xf numFmtId="0" fontId="13" fillId="0" borderId="14" xfId="67" applyFont="1" applyBorder="1">
      <alignment/>
      <protection/>
    </xf>
    <xf numFmtId="0" fontId="6" fillId="0" borderId="16" xfId="68" applyFont="1" applyBorder="1">
      <alignment/>
      <protection/>
    </xf>
    <xf numFmtId="0" fontId="6" fillId="0" borderId="14" xfId="68" applyFont="1" applyBorder="1">
      <alignment/>
      <protection/>
    </xf>
    <xf numFmtId="0" fontId="7" fillId="0" borderId="14" xfId="68" applyFont="1" applyBorder="1">
      <alignment/>
      <protection/>
    </xf>
    <xf numFmtId="0" fontId="4" fillId="0" borderId="17" xfId="67" applyFont="1" applyBorder="1" applyAlignment="1">
      <alignment horizontal="left" vertical="center"/>
      <protection/>
    </xf>
    <xf numFmtId="0" fontId="4" fillId="0" borderId="17" xfId="67" applyFont="1" applyBorder="1" applyAlignment="1">
      <alignment horizontal="centerContinuous" vertical="center"/>
      <protection/>
    </xf>
    <xf numFmtId="0" fontId="4" fillId="0" borderId="16" xfId="67" applyFont="1" applyBorder="1" applyAlignment="1">
      <alignment horizontal="left" vertical="center"/>
      <protection/>
    </xf>
    <xf numFmtId="0" fontId="4" fillId="0" borderId="16" xfId="67" applyFont="1" applyBorder="1" applyAlignment="1">
      <alignment horizontal="centerContinuous" vertical="center"/>
      <protection/>
    </xf>
    <xf numFmtId="0" fontId="4" fillId="0" borderId="22" xfId="67" applyFont="1" applyBorder="1" applyAlignment="1">
      <alignment horizontal="left" vertical="center"/>
      <protection/>
    </xf>
    <xf numFmtId="0" fontId="4" fillId="0" borderId="22" xfId="67" applyFont="1" applyBorder="1" applyAlignment="1">
      <alignment horizontal="centerContinuous" vertical="center"/>
      <protection/>
    </xf>
    <xf numFmtId="0" fontId="4" fillId="0" borderId="24" xfId="67" applyFont="1" applyBorder="1" applyAlignment="1">
      <alignment horizontal="left" vertical="center"/>
      <protection/>
    </xf>
    <xf numFmtId="0" fontId="2" fillId="0" borderId="15" xfId="67" applyFont="1" applyBorder="1" applyAlignment="1">
      <alignment horizontal="centerContinuous" vertical="center"/>
      <protection/>
    </xf>
    <xf numFmtId="0" fontId="4" fillId="0" borderId="15" xfId="67" applyFont="1" applyBorder="1" applyAlignment="1">
      <alignment/>
      <protection/>
    </xf>
    <xf numFmtId="0" fontId="4" fillId="0" borderId="15" xfId="67" applyFont="1" applyBorder="1" applyAlignment="1">
      <alignment vertical="center"/>
      <protection/>
    </xf>
    <xf numFmtId="0" fontId="7" fillId="0" borderId="15" xfId="67" applyFont="1" applyBorder="1" applyAlignment="1">
      <alignment vertical="center"/>
      <protection/>
    </xf>
    <xf numFmtId="0" fontId="4" fillId="0" borderId="15" xfId="67" applyFont="1" applyBorder="1">
      <alignment/>
      <protection/>
    </xf>
    <xf numFmtId="0" fontId="4" fillId="0" borderId="18" xfId="67" applyFont="1" applyBorder="1" applyAlignment="1">
      <alignment horizontal="center" vertical="center"/>
      <protection/>
    </xf>
    <xf numFmtId="0" fontId="12" fillId="0" borderId="24" xfId="67" applyFont="1" applyBorder="1" applyAlignment="1">
      <alignment horizontal="centerContinuous" vertical="center"/>
      <protection/>
    </xf>
    <xf numFmtId="0" fontId="4" fillId="0" borderId="0" xfId="67" applyFont="1" applyBorder="1" applyAlignment="1">
      <alignment horizontal="left" vertical="center"/>
      <protection/>
    </xf>
    <xf numFmtId="0" fontId="4" fillId="0" borderId="19" xfId="67" applyFont="1" applyBorder="1" applyAlignment="1">
      <alignment horizontal="left" vertical="center"/>
      <protection/>
    </xf>
    <xf numFmtId="0" fontId="6" fillId="0" borderId="24" xfId="67" applyFont="1" applyBorder="1" applyAlignment="1">
      <alignment horizontal="left" vertical="center"/>
      <protection/>
    </xf>
    <xf numFmtId="0" fontId="4" fillId="0" borderId="13" xfId="67" applyFont="1" applyBorder="1" applyAlignment="1">
      <alignment horizontal="center" vertical="center"/>
      <protection/>
    </xf>
    <xf numFmtId="0" fontId="4" fillId="0" borderId="13" xfId="67" applyFont="1" applyBorder="1" applyAlignment="1">
      <alignment horizontal="centerContinuous" vertical="center"/>
      <protection/>
    </xf>
    <xf numFmtId="0" fontId="7" fillId="0" borderId="16" xfId="67" applyFont="1" applyBorder="1">
      <alignment/>
      <protection/>
    </xf>
    <xf numFmtId="0" fontId="7" fillId="0" borderId="16" xfId="67" applyFont="1" applyBorder="1" applyAlignment="1">
      <alignment horizontal="centerContinuous" vertical="center"/>
      <protection/>
    </xf>
    <xf numFmtId="0" fontId="7" fillId="0" borderId="13" xfId="67" applyFont="1" applyBorder="1">
      <alignment/>
      <protection/>
    </xf>
    <xf numFmtId="0" fontId="6" fillId="0" borderId="16" xfId="67" applyFont="1" applyBorder="1">
      <alignment/>
      <protection/>
    </xf>
    <xf numFmtId="0" fontId="15" fillId="0" borderId="0" xfId="58" applyFont="1" applyFill="1" applyBorder="1" applyAlignment="1">
      <alignment horizontal="centerContinuous" vertical="center"/>
      <protection/>
    </xf>
    <xf numFmtId="0" fontId="16" fillId="0" borderId="0" xfId="58" applyFont="1" applyFill="1" applyBorder="1" applyAlignment="1">
      <alignment horizontal="centerContinuous" vertical="center"/>
      <protection/>
    </xf>
    <xf numFmtId="180" fontId="17" fillId="0" borderId="0" xfId="65" applyNumberFormat="1" applyFont="1" applyAlignment="1">
      <alignment horizontal="centerContinuous" vertical="center"/>
    </xf>
    <xf numFmtId="180" fontId="17" fillId="0" borderId="0" xfId="65" applyNumberFormat="1" applyFont="1" applyAlignment="1">
      <alignment horizontal="centerContinuous"/>
    </xf>
    <xf numFmtId="43" fontId="17" fillId="0" borderId="0" xfId="65" applyNumberFormat="1" applyFont="1" applyAlignment="1">
      <alignment horizontal="centerContinuous"/>
    </xf>
    <xf numFmtId="0" fontId="18" fillId="0" borderId="0" xfId="66" applyFont="1" applyAlignment="1">
      <alignment shrinkToFit="1"/>
      <protection/>
    </xf>
    <xf numFmtId="180" fontId="19" fillId="0" borderId="0" xfId="65" applyNumberFormat="1" applyFont="1" applyAlignment="1">
      <alignment/>
    </xf>
    <xf numFmtId="180" fontId="16" fillId="0" borderId="0" xfId="65" applyNumberFormat="1" applyFont="1" applyAlignment="1">
      <alignment horizontal="right"/>
    </xf>
    <xf numFmtId="180" fontId="16" fillId="0" borderId="17" xfId="65" applyNumberFormat="1" applyFont="1" applyBorder="1" applyAlignment="1">
      <alignment horizontal="center"/>
    </xf>
    <xf numFmtId="182" fontId="16" fillId="0" borderId="17" xfId="65" applyNumberFormat="1" applyFont="1" applyBorder="1" applyAlignment="1">
      <alignment horizontal="center"/>
    </xf>
    <xf numFmtId="182" fontId="16" fillId="0" borderId="17" xfId="65" applyNumberFormat="1" applyFont="1" applyBorder="1" applyAlignment="1">
      <alignment horizontal="center" shrinkToFit="1"/>
    </xf>
    <xf numFmtId="0" fontId="20" fillId="0" borderId="17" xfId="66" applyFont="1" applyBorder="1" applyAlignment="1">
      <alignment horizontal="center" shrinkToFit="1"/>
      <protection/>
    </xf>
    <xf numFmtId="180" fontId="16" fillId="0" borderId="22" xfId="65" applyNumberFormat="1" applyFont="1" applyBorder="1" applyAlignment="1">
      <alignment horizontal="center"/>
    </xf>
    <xf numFmtId="180" fontId="16" fillId="0" borderId="22" xfId="65" applyNumberFormat="1" applyFont="1" applyFill="1" applyBorder="1" applyAlignment="1">
      <alignment horizontal="center" vertical="center"/>
    </xf>
    <xf numFmtId="0" fontId="18" fillId="0" borderId="22" xfId="66" applyFont="1" applyBorder="1" applyAlignment="1">
      <alignment shrinkToFit="1"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80" fontId="15" fillId="0" borderId="22" xfId="65" applyNumberFormat="1" applyFont="1" applyFill="1" applyBorder="1" applyAlignment="1">
      <alignment vertical="center"/>
    </xf>
    <xf numFmtId="180" fontId="15" fillId="0" borderId="22" xfId="65" applyNumberFormat="1" applyFont="1" applyBorder="1" applyAlignment="1">
      <alignment/>
    </xf>
    <xf numFmtId="43" fontId="15" fillId="0" borderId="22" xfId="65" applyNumberFormat="1" applyFont="1" applyBorder="1" applyAlignment="1">
      <alignment/>
    </xf>
    <xf numFmtId="0" fontId="19" fillId="0" borderId="13" xfId="66" applyFont="1" applyBorder="1" applyAlignment="1">
      <alignment shrinkToFit="1"/>
      <protection/>
    </xf>
    <xf numFmtId="0" fontId="15" fillId="0" borderId="17" xfId="66" applyFont="1" applyBorder="1" applyAlignment="1">
      <alignment horizontal="left"/>
      <protection/>
    </xf>
    <xf numFmtId="180" fontId="15" fillId="0" borderId="17" xfId="65" applyNumberFormat="1" applyFont="1" applyFill="1" applyBorder="1" applyAlignment="1">
      <alignment/>
    </xf>
    <xf numFmtId="180" fontId="15" fillId="0" borderId="17" xfId="65" applyNumberFormat="1" applyFont="1" applyBorder="1" applyAlignment="1">
      <alignment/>
    </xf>
    <xf numFmtId="43" fontId="15" fillId="0" borderId="17" xfId="65" applyNumberFormat="1" applyFont="1" applyBorder="1" applyAlignment="1">
      <alignment/>
    </xf>
    <xf numFmtId="0" fontId="19" fillId="0" borderId="17" xfId="66" applyFont="1" applyBorder="1" applyAlignment="1">
      <alignment shrinkToFit="1"/>
      <protection/>
    </xf>
    <xf numFmtId="0" fontId="21" fillId="0" borderId="22" xfId="66" applyFont="1" applyBorder="1" applyAlignment="1">
      <alignment horizontal="left"/>
      <protection/>
    </xf>
    <xf numFmtId="180" fontId="21" fillId="0" borderId="22" xfId="65" applyNumberFormat="1" applyFont="1" applyFill="1" applyBorder="1" applyAlignment="1">
      <alignment/>
    </xf>
    <xf numFmtId="180" fontId="21" fillId="0" borderId="22" xfId="65" applyNumberFormat="1" applyFont="1" applyBorder="1" applyAlignment="1">
      <alignment/>
    </xf>
    <xf numFmtId="43" fontId="21" fillId="0" borderId="22" xfId="65" applyNumberFormat="1" applyFont="1" applyBorder="1" applyAlignment="1">
      <alignment/>
    </xf>
    <xf numFmtId="0" fontId="22" fillId="0" borderId="22" xfId="66" applyFont="1" applyBorder="1" applyAlignment="1">
      <alignment horizontal="left"/>
      <protection/>
    </xf>
    <xf numFmtId="0" fontId="16" fillId="0" borderId="13" xfId="58" applyFont="1" applyFill="1" applyBorder="1" applyAlignment="1" applyProtection="1">
      <alignment horizontal="left"/>
      <protection/>
    </xf>
    <xf numFmtId="180" fontId="16" fillId="0" borderId="13" xfId="65" applyNumberFormat="1" applyFont="1" applyFill="1" applyBorder="1" applyAlignment="1">
      <alignment/>
    </xf>
    <xf numFmtId="180" fontId="16" fillId="0" borderId="13" xfId="65" applyNumberFormat="1" applyFont="1" applyBorder="1" applyAlignment="1">
      <alignment/>
    </xf>
    <xf numFmtId="43" fontId="16" fillId="0" borderId="13" xfId="65" applyNumberFormat="1" applyFont="1" applyBorder="1" applyAlignment="1">
      <alignment/>
    </xf>
    <xf numFmtId="0" fontId="18" fillId="0" borderId="13" xfId="66" applyFont="1" applyBorder="1" applyAlignment="1">
      <alignment shrinkToFit="1"/>
      <protection/>
    </xf>
    <xf numFmtId="0" fontId="17" fillId="0" borderId="13" xfId="58" applyFont="1" applyFill="1" applyBorder="1" applyAlignment="1" applyProtection="1">
      <alignment horizontal="left"/>
      <protection/>
    </xf>
    <xf numFmtId="180" fontId="17" fillId="0" borderId="13" xfId="65" applyNumberFormat="1" applyFont="1" applyFill="1" applyBorder="1" applyAlignment="1">
      <alignment/>
    </xf>
    <xf numFmtId="180" fontId="17" fillId="0" borderId="13" xfId="65" applyNumberFormat="1" applyFont="1" applyBorder="1" applyAlignment="1">
      <alignment/>
    </xf>
    <xf numFmtId="43" fontId="17" fillId="0" borderId="13" xfId="65" applyNumberFormat="1" applyFont="1" applyBorder="1" applyAlignment="1">
      <alignment/>
    </xf>
    <xf numFmtId="0" fontId="17" fillId="0" borderId="17" xfId="58" applyFont="1" applyFill="1" applyBorder="1" applyAlignment="1" applyProtection="1">
      <alignment horizontal="left"/>
      <protection/>
    </xf>
    <xf numFmtId="180" fontId="17" fillId="0" borderId="17" xfId="65" applyNumberFormat="1" applyFont="1" applyBorder="1" applyAlignment="1">
      <alignment/>
    </xf>
    <xf numFmtId="43" fontId="17" fillId="0" borderId="17" xfId="65" applyNumberFormat="1" applyFont="1" applyBorder="1" applyAlignment="1">
      <alignment/>
    </xf>
    <xf numFmtId="0" fontId="18" fillId="0" borderId="17" xfId="66" applyFont="1" applyBorder="1" applyAlignment="1">
      <alignment shrinkToFit="1"/>
      <protection/>
    </xf>
    <xf numFmtId="0" fontId="17" fillId="0" borderId="22" xfId="58" applyFont="1" applyFill="1" applyBorder="1" applyAlignment="1" applyProtection="1">
      <alignment horizontal="left"/>
      <protection/>
    </xf>
    <xf numFmtId="180" fontId="17" fillId="0" borderId="22" xfId="65" applyNumberFormat="1" applyFont="1" applyBorder="1" applyAlignment="1">
      <alignment/>
    </xf>
    <xf numFmtId="43" fontId="17" fillId="0" borderId="22" xfId="65" applyNumberFormat="1" applyFont="1" applyBorder="1" applyAlignment="1">
      <alignment/>
    </xf>
    <xf numFmtId="0" fontId="17" fillId="0" borderId="13" xfId="58" applyFont="1" applyFill="1" applyBorder="1" applyAlignment="1">
      <alignment/>
      <protection/>
    </xf>
    <xf numFmtId="0" fontId="23" fillId="0" borderId="13" xfId="66" applyFont="1" applyBorder="1" applyAlignment="1">
      <alignment shrinkToFit="1"/>
      <protection/>
    </xf>
    <xf numFmtId="0" fontId="18" fillId="0" borderId="13" xfId="66" applyFont="1" applyBorder="1" applyAlignment="1">
      <alignment wrapText="1"/>
      <protection/>
    </xf>
    <xf numFmtId="0" fontId="18" fillId="0" borderId="17" xfId="58" applyFont="1" applyFill="1" applyBorder="1" applyAlignment="1">
      <alignment/>
      <protection/>
    </xf>
    <xf numFmtId="0" fontId="18" fillId="0" borderId="0" xfId="66" applyFont="1" applyBorder="1" applyAlignment="1">
      <alignment shrinkToFit="1"/>
      <protection/>
    </xf>
    <xf numFmtId="0" fontId="18" fillId="0" borderId="13" xfId="58" applyFont="1" applyFill="1" applyBorder="1" applyAlignment="1">
      <alignment/>
      <protection/>
    </xf>
    <xf numFmtId="0" fontId="17" fillId="0" borderId="17" xfId="58" applyFont="1" applyFill="1" applyBorder="1" applyAlignment="1">
      <alignment/>
      <protection/>
    </xf>
    <xf numFmtId="180" fontId="17" fillId="0" borderId="17" xfId="65" applyNumberFormat="1" applyFont="1" applyFill="1" applyBorder="1" applyAlignment="1">
      <alignment/>
    </xf>
    <xf numFmtId="0" fontId="19" fillId="0" borderId="0" xfId="66" applyFont="1">
      <alignment/>
      <protection/>
    </xf>
    <xf numFmtId="0" fontId="17" fillId="0" borderId="17" xfId="66" applyFont="1" applyBorder="1" applyAlignment="1">
      <alignment horizontal="left" shrinkToFit="1"/>
      <protection/>
    </xf>
    <xf numFmtId="0" fontId="17" fillId="0" borderId="22" xfId="66" applyFont="1" applyBorder="1" applyAlignment="1">
      <alignment horizontal="left"/>
      <protection/>
    </xf>
    <xf numFmtId="0" fontId="16" fillId="0" borderId="17" xfId="58" applyFont="1" applyFill="1" applyBorder="1" applyAlignment="1" applyProtection="1">
      <alignment horizontal="left"/>
      <protection/>
    </xf>
    <xf numFmtId="180" fontId="16" fillId="0" borderId="17" xfId="65" applyNumberFormat="1" applyFont="1" applyFill="1" applyBorder="1" applyAlignment="1">
      <alignment/>
    </xf>
    <xf numFmtId="180" fontId="16" fillId="0" borderId="17" xfId="65" applyNumberFormat="1" applyFont="1" applyBorder="1" applyAlignment="1">
      <alignment/>
    </xf>
    <xf numFmtId="43" fontId="16" fillId="0" borderId="17" xfId="65" applyNumberFormat="1" applyFont="1" applyBorder="1" applyAlignment="1">
      <alignment/>
    </xf>
    <xf numFmtId="0" fontId="20" fillId="0" borderId="13" xfId="66" applyFont="1" applyBorder="1" applyAlignment="1">
      <alignment shrinkToFit="1"/>
      <protection/>
    </xf>
    <xf numFmtId="180" fontId="15" fillId="0" borderId="0" xfId="65" applyNumberFormat="1" applyFont="1" applyAlignment="1">
      <alignment/>
    </xf>
    <xf numFmtId="0" fontId="15" fillId="0" borderId="0" xfId="66" applyFont="1">
      <alignment/>
      <protection/>
    </xf>
    <xf numFmtId="0" fontId="16" fillId="0" borderId="17" xfId="58" applyFont="1" applyFill="1" applyBorder="1" applyAlignment="1">
      <alignment/>
      <protection/>
    </xf>
    <xf numFmtId="0" fontId="16" fillId="0" borderId="0" xfId="66" applyFont="1" applyAlignment="1">
      <alignment shrinkToFit="1"/>
      <protection/>
    </xf>
    <xf numFmtId="180" fontId="16" fillId="0" borderId="0" xfId="65" applyNumberFormat="1" applyFont="1" applyAlignment="1">
      <alignment/>
    </xf>
    <xf numFmtId="0" fontId="16" fillId="0" borderId="0" xfId="66" applyFont="1">
      <alignment/>
      <protection/>
    </xf>
    <xf numFmtId="0" fontId="16" fillId="0" borderId="22" xfId="58" applyFont="1" applyFill="1" applyBorder="1" applyAlignment="1">
      <alignment/>
      <protection/>
    </xf>
    <xf numFmtId="180" fontId="16" fillId="0" borderId="22" xfId="65" applyNumberFormat="1" applyFont="1" applyFill="1" applyBorder="1" applyAlignment="1">
      <alignment/>
    </xf>
    <xf numFmtId="180" fontId="16" fillId="0" borderId="22" xfId="65" applyNumberFormat="1" applyFont="1" applyBorder="1" applyAlignment="1">
      <alignment/>
    </xf>
    <xf numFmtId="43" fontId="16" fillId="0" borderId="22" xfId="65" applyNumberFormat="1" applyFont="1" applyBorder="1" applyAlignment="1">
      <alignment/>
    </xf>
    <xf numFmtId="0" fontId="18" fillId="0" borderId="20" xfId="66" applyFont="1" applyBorder="1" applyAlignment="1">
      <alignment shrinkToFit="1"/>
      <protection/>
    </xf>
    <xf numFmtId="0" fontId="16" fillId="0" borderId="13" xfId="58" applyFont="1" applyFill="1" applyBorder="1" applyAlignment="1">
      <alignment/>
      <protection/>
    </xf>
    <xf numFmtId="0" fontId="20" fillId="0" borderId="0" xfId="66" applyFont="1" applyAlignment="1">
      <alignment shrinkToFit="1"/>
      <protection/>
    </xf>
    <xf numFmtId="0" fontId="17" fillId="0" borderId="0" xfId="58" applyFont="1" applyFill="1" applyBorder="1" applyAlignment="1">
      <alignment/>
      <protection/>
    </xf>
    <xf numFmtId="180" fontId="17" fillId="0" borderId="0" xfId="65" applyNumberFormat="1" applyFont="1" applyFill="1" applyBorder="1" applyAlignment="1">
      <alignment/>
    </xf>
    <xf numFmtId="180" fontId="17" fillId="0" borderId="0" xfId="65" applyNumberFormat="1" applyFont="1" applyAlignment="1">
      <alignment/>
    </xf>
    <xf numFmtId="43" fontId="17" fillId="0" borderId="0" xfId="65" applyNumberFormat="1" applyFont="1" applyAlignment="1">
      <alignment/>
    </xf>
    <xf numFmtId="0" fontId="24" fillId="0" borderId="0" xfId="66" applyFont="1" applyAlignment="1">
      <alignment horizontal="center"/>
      <protection/>
    </xf>
    <xf numFmtId="0" fontId="25" fillId="0" borderId="0" xfId="66" applyFont="1">
      <alignment/>
      <protection/>
    </xf>
    <xf numFmtId="0" fontId="24" fillId="0" borderId="0" xfId="66" applyFont="1">
      <alignment/>
      <protection/>
    </xf>
    <xf numFmtId="0" fontId="18" fillId="0" borderId="0" xfId="66" applyFont="1">
      <alignment/>
      <protection/>
    </xf>
    <xf numFmtId="0" fontId="21" fillId="0" borderId="0" xfId="66" applyFont="1">
      <alignment/>
      <protection/>
    </xf>
    <xf numFmtId="0" fontId="21" fillId="0" borderId="0" xfId="66" applyFont="1" applyAlignment="1">
      <alignment horizontal="center"/>
      <protection/>
    </xf>
    <xf numFmtId="0" fontId="18" fillId="0" borderId="0" xfId="68" applyFont="1">
      <alignment/>
      <protection/>
    </xf>
    <xf numFmtId="0" fontId="15" fillId="0" borderId="0" xfId="68" applyFont="1" applyAlignment="1">
      <alignment horizontal="center"/>
      <protection/>
    </xf>
    <xf numFmtId="0" fontId="20" fillId="0" borderId="0" xfId="68" applyFont="1" applyAlignment="1">
      <alignment horizontal="center"/>
      <protection/>
    </xf>
    <xf numFmtId="0" fontId="20" fillId="0" borderId="0" xfId="68" applyFont="1" applyAlignment="1">
      <alignment horizontal="left"/>
      <protection/>
    </xf>
    <xf numFmtId="0" fontId="20" fillId="0" borderId="0" xfId="68" applyFont="1" applyAlignment="1">
      <alignment horizontal="right"/>
      <protection/>
    </xf>
    <xf numFmtId="0" fontId="20" fillId="0" borderId="0" xfId="68" applyFont="1">
      <alignment/>
      <protection/>
    </xf>
    <xf numFmtId="0" fontId="18" fillId="0" borderId="0" xfId="68" applyFont="1" applyAlignment="1">
      <alignment horizontal="right"/>
      <protection/>
    </xf>
    <xf numFmtId="0" fontId="20" fillId="0" borderId="17" xfId="68" applyFont="1" applyBorder="1" applyAlignment="1">
      <alignment horizontal="center"/>
      <protection/>
    </xf>
    <xf numFmtId="0" fontId="20" fillId="0" borderId="14" xfId="68" applyFont="1" applyBorder="1" applyAlignment="1">
      <alignment horizontal="center"/>
      <protection/>
    </xf>
    <xf numFmtId="0" fontId="20" fillId="0" borderId="16" xfId="68" applyFont="1" applyBorder="1" applyAlignment="1">
      <alignment horizontal="center"/>
      <protection/>
    </xf>
    <xf numFmtId="0" fontId="18" fillId="0" borderId="24" xfId="68" applyFont="1" applyBorder="1" applyAlignment="1">
      <alignment horizontal="center"/>
      <protection/>
    </xf>
    <xf numFmtId="0" fontId="20" fillId="0" borderId="22" xfId="68" applyFont="1" applyBorder="1" applyAlignment="1">
      <alignment horizontal="center"/>
      <protection/>
    </xf>
    <xf numFmtId="0" fontId="20" fillId="0" borderId="18" xfId="68" applyFont="1" applyBorder="1">
      <alignment/>
      <protection/>
    </xf>
    <xf numFmtId="0" fontId="18" fillId="0" borderId="13" xfId="68" applyFont="1" applyBorder="1" applyAlignment="1">
      <alignment horizontal="center"/>
      <protection/>
    </xf>
    <xf numFmtId="0" fontId="18" fillId="0" borderId="20" xfId="68" applyFont="1" applyBorder="1" applyAlignment="1">
      <alignment horizontal="center"/>
      <protection/>
    </xf>
    <xf numFmtId="0" fontId="18" fillId="0" borderId="22" xfId="68" applyFont="1" applyBorder="1" applyAlignment="1">
      <alignment horizontal="center"/>
      <protection/>
    </xf>
    <xf numFmtId="0" fontId="20" fillId="0" borderId="14" xfId="68" applyFont="1" applyBorder="1">
      <alignment/>
      <protection/>
    </xf>
    <xf numFmtId="0" fontId="18" fillId="0" borderId="16" xfId="68" applyFont="1" applyBorder="1">
      <alignment/>
      <protection/>
    </xf>
    <xf numFmtId="0" fontId="18" fillId="0" borderId="16" xfId="68" applyFont="1" applyFill="1" applyBorder="1">
      <alignment/>
      <protection/>
    </xf>
    <xf numFmtId="0" fontId="18" fillId="0" borderId="15" xfId="68" applyFont="1" applyFill="1" applyBorder="1">
      <alignment/>
      <protection/>
    </xf>
    <xf numFmtId="0" fontId="18" fillId="0" borderId="14" xfId="68" applyFont="1" applyBorder="1">
      <alignment/>
      <protection/>
    </xf>
    <xf numFmtId="0" fontId="18" fillId="0" borderId="14" xfId="68" applyFont="1" applyBorder="1" applyAlignment="1">
      <alignment vertical="center"/>
      <protection/>
    </xf>
    <xf numFmtId="0" fontId="18" fillId="0" borderId="16" xfId="68" applyFont="1" applyBorder="1" applyAlignment="1">
      <alignment vertical="center"/>
      <protection/>
    </xf>
    <xf numFmtId="0" fontId="18" fillId="0" borderId="15" xfId="68" applyFont="1" applyFill="1" applyBorder="1" applyAlignment="1">
      <alignment vertical="center"/>
      <protection/>
    </xf>
    <xf numFmtId="0" fontId="18" fillId="0" borderId="0" xfId="68" applyFont="1" applyAlignment="1">
      <alignment vertical="center"/>
      <protection/>
    </xf>
    <xf numFmtId="0" fontId="20" fillId="0" borderId="16" xfId="68" applyFont="1" applyBorder="1">
      <alignment/>
      <protection/>
    </xf>
    <xf numFmtId="0" fontId="18" fillId="0" borderId="22" xfId="68" applyFont="1" applyBorder="1">
      <alignment/>
      <protection/>
    </xf>
    <xf numFmtId="0" fontId="18" fillId="0" borderId="27" xfId="68" applyFont="1" applyFill="1" applyBorder="1">
      <alignment/>
      <protection/>
    </xf>
    <xf numFmtId="0" fontId="26" fillId="0" borderId="0" xfId="68" applyFont="1">
      <alignment/>
      <protection/>
    </xf>
    <xf numFmtId="0" fontId="27" fillId="0" borderId="0" xfId="68" applyFont="1">
      <alignment/>
      <protection/>
    </xf>
    <xf numFmtId="0" fontId="28" fillId="0" borderId="0" xfId="68" applyFont="1">
      <alignment/>
      <protection/>
    </xf>
    <xf numFmtId="0" fontId="15" fillId="0" borderId="0" xfId="68" applyFont="1" applyAlignment="1">
      <alignment horizontal="centerContinuous" vertical="center"/>
      <protection/>
    </xf>
    <xf numFmtId="0" fontId="19" fillId="0" borderId="0" xfId="57" applyFont="1" applyAlignment="1">
      <alignment horizontal="centerContinuous" vertical="center"/>
      <protection/>
    </xf>
    <xf numFmtId="0" fontId="19" fillId="0" borderId="0" xfId="66" applyFont="1" applyAlignment="1">
      <alignment horizontal="centerContinuous" vertical="center"/>
      <protection/>
    </xf>
    <xf numFmtId="0" fontId="19" fillId="0" borderId="0" xfId="57" applyFont="1">
      <alignment/>
      <protection/>
    </xf>
    <xf numFmtId="0" fontId="15" fillId="0" borderId="0" xfId="68" applyFont="1" applyAlignment="1">
      <alignment horizontal="left"/>
      <protection/>
    </xf>
    <xf numFmtId="0" fontId="19" fillId="0" borderId="0" xfId="57" applyFont="1" applyAlignment="1">
      <alignment/>
      <protection/>
    </xf>
    <xf numFmtId="0" fontId="15" fillId="0" borderId="0" xfId="68" applyFont="1" applyAlignment="1">
      <alignment horizontal="right"/>
      <protection/>
    </xf>
    <xf numFmtId="0" fontId="19" fillId="0" borderId="0" xfId="66" applyFont="1" applyAlignment="1">
      <alignment horizontal="left" vertical="center"/>
      <protection/>
    </xf>
    <xf numFmtId="0" fontId="15" fillId="0" borderId="0" xfId="57" applyFont="1">
      <alignment/>
      <protection/>
    </xf>
    <xf numFmtId="0" fontId="15" fillId="0" borderId="17" xfId="66" applyFont="1" applyBorder="1" applyAlignment="1">
      <alignment horizontal="center"/>
      <protection/>
    </xf>
    <xf numFmtId="0" fontId="18" fillId="0" borderId="26" xfId="66" applyFont="1" applyBorder="1">
      <alignment/>
      <protection/>
    </xf>
    <xf numFmtId="0" fontId="15" fillId="0" borderId="16" xfId="66" applyFont="1" applyBorder="1">
      <alignment/>
      <protection/>
    </xf>
    <xf numFmtId="0" fontId="20" fillId="0" borderId="17" xfId="66" applyFont="1" applyBorder="1" applyAlignment="1">
      <alignment horizontal="center"/>
      <protection/>
    </xf>
    <xf numFmtId="0" fontId="18" fillId="0" borderId="26" xfId="66" applyFont="1" applyBorder="1" applyAlignment="1">
      <alignment horizontal="center" vertical="center"/>
      <protection/>
    </xf>
    <xf numFmtId="0" fontId="15" fillId="0" borderId="22" xfId="66" applyFont="1" applyBorder="1">
      <alignment/>
      <protection/>
    </xf>
    <xf numFmtId="0" fontId="15" fillId="0" borderId="15" xfId="57" applyFont="1" applyBorder="1" applyAlignment="1">
      <alignment horizontal="center"/>
      <protection/>
    </xf>
    <xf numFmtId="0" fontId="15" fillId="0" borderId="16" xfId="57" applyFont="1" applyBorder="1" applyAlignment="1">
      <alignment horizontal="center"/>
      <protection/>
    </xf>
    <xf numFmtId="0" fontId="20" fillId="0" borderId="22" xfId="66" applyFont="1" applyBorder="1" applyAlignment="1">
      <alignment horizontal="center"/>
      <protection/>
    </xf>
    <xf numFmtId="0" fontId="20" fillId="0" borderId="27" xfId="66" applyFont="1" applyBorder="1" applyAlignment="1">
      <alignment horizontal="center"/>
      <protection/>
    </xf>
    <xf numFmtId="0" fontId="15" fillId="0" borderId="28" xfId="57" applyFont="1" applyBorder="1" applyAlignment="1">
      <alignment horizontal="left"/>
      <protection/>
    </xf>
    <xf numFmtId="0" fontId="19" fillId="0" borderId="28" xfId="57" applyFont="1" applyBorder="1">
      <alignment/>
      <protection/>
    </xf>
    <xf numFmtId="0" fontId="20" fillId="0" borderId="28" xfId="66" applyFont="1" applyBorder="1" applyAlignment="1">
      <alignment horizontal="center"/>
      <protection/>
    </xf>
    <xf numFmtId="0" fontId="18" fillId="0" borderId="28" xfId="66" applyFont="1" applyBorder="1" applyAlignment="1">
      <alignment horizontal="center" vertical="center"/>
      <protection/>
    </xf>
    <xf numFmtId="0" fontId="19" fillId="0" borderId="29" xfId="57" applyFont="1" applyBorder="1" applyAlignment="1">
      <alignment horizontal="left"/>
      <protection/>
    </xf>
    <xf numFmtId="0" fontId="19" fillId="0" borderId="30" xfId="57" applyFont="1" applyBorder="1">
      <alignment/>
      <protection/>
    </xf>
    <xf numFmtId="0" fontId="19" fillId="0" borderId="29" xfId="57" applyFont="1" applyBorder="1">
      <alignment/>
      <protection/>
    </xf>
    <xf numFmtId="0" fontId="20" fillId="0" borderId="29" xfId="66" applyFont="1" applyBorder="1" applyAlignment="1">
      <alignment horizontal="center"/>
      <protection/>
    </xf>
    <xf numFmtId="0" fontId="20" fillId="0" borderId="31" xfId="66" applyFont="1" applyBorder="1" applyAlignment="1">
      <alignment horizontal="center"/>
      <protection/>
    </xf>
    <xf numFmtId="0" fontId="18" fillId="0" borderId="29" xfId="66" applyFont="1" applyBorder="1" applyAlignment="1">
      <alignment horizontal="center" vertical="center"/>
      <protection/>
    </xf>
    <xf numFmtId="0" fontId="19" fillId="0" borderId="32" xfId="57" applyFont="1" applyBorder="1">
      <alignment/>
      <protection/>
    </xf>
    <xf numFmtId="0" fontId="19" fillId="0" borderId="33" xfId="57" applyFont="1" applyBorder="1">
      <alignment/>
      <protection/>
    </xf>
    <xf numFmtId="0" fontId="19" fillId="0" borderId="34" xfId="57" applyFont="1" applyBorder="1">
      <alignment/>
      <protection/>
    </xf>
    <xf numFmtId="0" fontId="19" fillId="0" borderId="35" xfId="57" applyFont="1" applyBorder="1">
      <alignment/>
      <protection/>
    </xf>
    <xf numFmtId="0" fontId="15" fillId="0" borderId="34" xfId="57" applyFont="1" applyBorder="1">
      <alignment/>
      <protection/>
    </xf>
    <xf numFmtId="0" fontId="15" fillId="0" borderId="35" xfId="57" applyFont="1" applyBorder="1">
      <alignment/>
      <protection/>
    </xf>
    <xf numFmtId="0" fontId="19" fillId="0" borderId="36" xfId="57" applyFont="1" applyBorder="1" applyAlignment="1">
      <alignment horizontal="center"/>
      <protection/>
    </xf>
    <xf numFmtId="0" fontId="19" fillId="0" borderId="37" xfId="57" applyFont="1" applyBorder="1">
      <alignment/>
      <protection/>
    </xf>
    <xf numFmtId="0" fontId="19" fillId="0" borderId="36" xfId="57" applyFont="1" applyBorder="1">
      <alignment/>
      <protection/>
    </xf>
    <xf numFmtId="0" fontId="19" fillId="0" borderId="0" xfId="57" applyFont="1" applyBorder="1" applyAlignment="1">
      <alignment horizontal="center"/>
      <protection/>
    </xf>
    <xf numFmtId="0" fontId="19" fillId="0" borderId="0" xfId="57" applyFont="1" applyBorder="1">
      <alignment/>
      <protection/>
    </xf>
    <xf numFmtId="0" fontId="19" fillId="0" borderId="0" xfId="57" applyFont="1" applyAlignment="1">
      <alignment horizontal="right"/>
      <protection/>
    </xf>
    <xf numFmtId="0" fontId="15" fillId="0" borderId="0" xfId="57" applyFont="1" applyAlignment="1">
      <alignment horizontal="centerContinuous"/>
      <protection/>
    </xf>
    <xf numFmtId="0" fontId="15" fillId="0" borderId="0" xfId="66" applyFont="1" applyAlignment="1">
      <alignment horizontal="centerContinuous"/>
      <protection/>
    </xf>
    <xf numFmtId="0" fontId="19" fillId="0" borderId="0" xfId="66" applyFont="1" applyAlignment="1">
      <alignment horizontal="centerContinuous"/>
      <protection/>
    </xf>
    <xf numFmtId="0" fontId="15" fillId="0" borderId="0" xfId="57" applyFont="1" applyAlignment="1">
      <alignment horizontal="right"/>
      <protection/>
    </xf>
    <xf numFmtId="0" fontId="19" fillId="0" borderId="0" xfId="66" applyFont="1" applyAlignment="1">
      <alignment/>
      <protection/>
    </xf>
    <xf numFmtId="0" fontId="15" fillId="0" borderId="0" xfId="66" applyFont="1" applyAlignment="1">
      <alignment/>
      <protection/>
    </xf>
    <xf numFmtId="0" fontId="15" fillId="0" borderId="0" xfId="66" applyFont="1" applyAlignment="1">
      <alignment horizontal="right"/>
      <protection/>
    </xf>
    <xf numFmtId="0" fontId="15" fillId="0" borderId="0" xfId="68" applyFont="1">
      <alignment/>
      <protection/>
    </xf>
    <xf numFmtId="0" fontId="29" fillId="0" borderId="17" xfId="66" applyFont="1" applyBorder="1" applyAlignment="1">
      <alignment horizontal="center"/>
      <protection/>
    </xf>
    <xf numFmtId="0" fontId="29" fillId="0" borderId="16" xfId="66" applyFont="1" applyBorder="1">
      <alignment/>
      <protection/>
    </xf>
    <xf numFmtId="0" fontId="20" fillId="0" borderId="26" xfId="66" applyFont="1" applyBorder="1" applyAlignment="1">
      <alignment horizontal="center"/>
      <protection/>
    </xf>
    <xf numFmtId="0" fontId="20" fillId="0" borderId="15" xfId="66" applyFont="1" applyBorder="1" applyAlignment="1">
      <alignment horizontal="center"/>
      <protection/>
    </xf>
    <xf numFmtId="0" fontId="29" fillId="0" borderId="22" xfId="66" applyFont="1" applyBorder="1">
      <alignment/>
      <protection/>
    </xf>
    <xf numFmtId="0" fontId="20" fillId="0" borderId="38" xfId="66" applyFont="1" applyBorder="1" applyAlignment="1">
      <alignment horizontal="center"/>
      <protection/>
    </xf>
    <xf numFmtId="0" fontId="15" fillId="0" borderId="16" xfId="66" applyFont="1" applyBorder="1" applyAlignment="1">
      <alignment horizontal="center"/>
      <protection/>
    </xf>
    <xf numFmtId="0" fontId="15" fillId="0" borderId="15" xfId="66" applyFont="1" applyBorder="1" applyAlignment="1">
      <alignment horizontal="center"/>
      <protection/>
    </xf>
    <xf numFmtId="0" fontId="19" fillId="0" borderId="21" xfId="66" applyFont="1" applyBorder="1">
      <alignment/>
      <protection/>
    </xf>
    <xf numFmtId="0" fontId="15" fillId="0" borderId="22" xfId="66" applyFont="1" applyBorder="1" applyAlignment="1">
      <alignment horizontal="center"/>
      <protection/>
    </xf>
    <xf numFmtId="0" fontId="15" fillId="0" borderId="27" xfId="66" applyFont="1" applyBorder="1" applyAlignment="1">
      <alignment horizontal="center"/>
      <protection/>
    </xf>
    <xf numFmtId="0" fontId="4" fillId="0" borderId="19" xfId="67" applyFont="1" applyBorder="1" applyAlignment="1">
      <alignment horizontal="center"/>
      <protection/>
    </xf>
    <xf numFmtId="0" fontId="4" fillId="0" borderId="20" xfId="67" applyFont="1" applyBorder="1" applyAlignment="1">
      <alignment horizontal="center"/>
      <protection/>
    </xf>
    <xf numFmtId="0" fontId="6" fillId="0" borderId="15" xfId="67" applyFont="1" applyBorder="1" applyAlignment="1">
      <alignment horizontal="center"/>
      <protection/>
    </xf>
    <xf numFmtId="0" fontId="6" fillId="0" borderId="16" xfId="67" applyFont="1" applyBorder="1" applyAlignment="1">
      <alignment horizontal="center"/>
      <protection/>
    </xf>
    <xf numFmtId="0" fontId="4" fillId="0" borderId="17" xfId="67" applyFont="1" applyBorder="1" applyAlignment="1">
      <alignment horizontal="center" vertical="center"/>
      <protection/>
    </xf>
    <xf numFmtId="0" fontId="6" fillId="0" borderId="16" xfId="67" applyFont="1" applyBorder="1" applyAlignment="1">
      <alignment horizontal="center" vertical="center"/>
      <protection/>
    </xf>
    <xf numFmtId="0" fontId="6" fillId="0" borderId="22" xfId="67" applyFont="1" applyBorder="1" applyAlignment="1">
      <alignment horizontal="center" vertical="center"/>
      <protection/>
    </xf>
    <xf numFmtId="0" fontId="6" fillId="0" borderId="18" xfId="67" applyFont="1" applyBorder="1" applyAlignment="1">
      <alignment horizontal="center"/>
      <protection/>
    </xf>
    <xf numFmtId="0" fontId="6" fillId="0" borderId="19" xfId="67" applyFont="1" applyBorder="1" applyAlignment="1">
      <alignment horizontal="center"/>
      <protection/>
    </xf>
    <xf numFmtId="0" fontId="6" fillId="0" borderId="20" xfId="67" applyFont="1" applyBorder="1" applyAlignment="1">
      <alignment horizontal="center"/>
      <protection/>
    </xf>
    <xf numFmtId="0" fontId="4" fillId="0" borderId="17" xfId="67" applyFont="1" applyBorder="1" applyAlignment="1">
      <alignment horizontal="center" vertical="center" wrapText="1"/>
      <protection/>
    </xf>
    <xf numFmtId="0" fontId="6" fillId="0" borderId="16" xfId="67" applyFont="1" applyBorder="1" applyAlignment="1">
      <alignment horizontal="center" vertical="center" wrapText="1"/>
      <protection/>
    </xf>
    <xf numFmtId="0" fontId="6" fillId="0" borderId="22" xfId="67" applyFont="1" applyBorder="1" applyAlignment="1">
      <alignment horizontal="center" vertical="center" wrapText="1"/>
      <protection/>
    </xf>
    <xf numFmtId="0" fontId="4" fillId="0" borderId="17" xfId="67" applyFont="1" applyBorder="1" applyAlignment="1">
      <alignment horizontal="center" vertical="center" shrinkToFit="1"/>
      <protection/>
    </xf>
    <xf numFmtId="0" fontId="6" fillId="0" borderId="16" xfId="67" applyFont="1" applyBorder="1" applyAlignment="1">
      <alignment horizontal="center" vertical="center" shrinkToFit="1"/>
      <protection/>
    </xf>
    <xf numFmtId="0" fontId="6" fillId="0" borderId="22" xfId="67" applyFont="1" applyBorder="1" applyAlignment="1">
      <alignment vertical="center" shrinkToFit="1"/>
      <protection/>
    </xf>
    <xf numFmtId="0" fontId="4" fillId="0" borderId="23" xfId="67" applyFont="1" applyBorder="1" applyAlignment="1">
      <alignment horizontal="center" vertical="center"/>
      <protection/>
    </xf>
    <xf numFmtId="0" fontId="4" fillId="0" borderId="25" xfId="67" applyFont="1" applyBorder="1" applyAlignment="1">
      <alignment horizontal="center" vertical="center"/>
      <protection/>
    </xf>
    <xf numFmtId="0" fontId="4" fillId="0" borderId="26" xfId="67" applyFont="1" applyBorder="1" applyAlignment="1">
      <alignment horizontal="center" vertical="center"/>
      <protection/>
    </xf>
    <xf numFmtId="0" fontId="6" fillId="0" borderId="14" xfId="67" applyFont="1" applyBorder="1" applyAlignment="1">
      <alignment horizontal="center" vertical="center"/>
      <protection/>
    </xf>
    <xf numFmtId="0" fontId="6" fillId="0" borderId="0" xfId="67" applyFont="1" applyBorder="1" applyAlignment="1">
      <alignment horizontal="center" vertical="center"/>
      <protection/>
    </xf>
    <xf numFmtId="0" fontId="6" fillId="0" borderId="15" xfId="67" applyFont="1" applyBorder="1" applyAlignment="1">
      <alignment horizontal="center" vertical="center"/>
      <protection/>
    </xf>
    <xf numFmtId="0" fontId="6" fillId="0" borderId="24" xfId="67" applyFont="1" applyBorder="1" applyAlignment="1">
      <alignment horizontal="center" vertical="center"/>
      <protection/>
    </xf>
    <xf numFmtId="0" fontId="6" fillId="0" borderId="21" xfId="67" applyFont="1" applyBorder="1" applyAlignment="1">
      <alignment horizontal="center" vertical="center"/>
      <protection/>
    </xf>
    <xf numFmtId="0" fontId="6" fillId="0" borderId="27" xfId="67" applyFont="1" applyBorder="1" applyAlignment="1">
      <alignment horizontal="center" vertical="center"/>
      <protection/>
    </xf>
    <xf numFmtId="0" fontId="4" fillId="0" borderId="14" xfId="67" applyFont="1" applyBorder="1" applyAlignment="1">
      <alignment horizontal="center" vertical="center"/>
      <protection/>
    </xf>
    <xf numFmtId="0" fontId="4" fillId="0" borderId="0" xfId="67" applyFont="1" applyBorder="1" applyAlignment="1">
      <alignment horizontal="center" vertical="center"/>
      <protection/>
    </xf>
    <xf numFmtId="0" fontId="4" fillId="0" borderId="15" xfId="67" applyFont="1" applyBorder="1" applyAlignment="1">
      <alignment horizontal="center" vertical="center"/>
      <protection/>
    </xf>
    <xf numFmtId="0" fontId="4" fillId="0" borderId="24" xfId="67" applyFont="1" applyBorder="1" applyAlignment="1">
      <alignment horizontal="center" vertical="center"/>
      <protection/>
    </xf>
    <xf numFmtId="0" fontId="4" fillId="0" borderId="21" xfId="67" applyFont="1" applyBorder="1" applyAlignment="1">
      <alignment horizontal="center" vertical="center"/>
      <protection/>
    </xf>
    <xf numFmtId="0" fontId="4" fillId="0" borderId="27" xfId="67" applyFont="1" applyBorder="1" applyAlignment="1">
      <alignment horizontal="center" vertical="center"/>
      <protection/>
    </xf>
    <xf numFmtId="0" fontId="15" fillId="0" borderId="0" xfId="68" applyFont="1" applyAlignment="1">
      <alignment horizontal="center"/>
      <protection/>
    </xf>
    <xf numFmtId="0" fontId="20" fillId="0" borderId="18" xfId="68" applyFont="1" applyBorder="1" applyAlignment="1">
      <alignment horizontal="center"/>
      <protection/>
    </xf>
    <xf numFmtId="0" fontId="18" fillId="0" borderId="20" xfId="66" applyFont="1" applyBorder="1">
      <alignment/>
      <protection/>
    </xf>
    <xf numFmtId="0" fontId="15" fillId="0" borderId="16" xfId="57" applyFont="1" applyBorder="1" applyAlignment="1">
      <alignment horizontal="center" vertical="center" wrapText="1"/>
      <protection/>
    </xf>
    <xf numFmtId="0" fontId="15" fillId="0" borderId="22" xfId="57" applyFont="1" applyBorder="1" applyAlignment="1">
      <alignment horizontal="center" vertical="center" wrapText="1"/>
      <protection/>
    </xf>
    <xf numFmtId="0" fontId="20" fillId="0" borderId="17" xfId="66" applyFont="1" applyBorder="1" applyAlignment="1">
      <alignment horizontal="center" vertical="center"/>
      <protection/>
    </xf>
    <xf numFmtId="0" fontId="18" fillId="0" borderId="22" xfId="66" applyFont="1" applyBorder="1" applyAlignment="1">
      <alignment horizontal="center" vertical="center"/>
      <protection/>
    </xf>
    <xf numFmtId="0" fontId="15" fillId="0" borderId="0" xfId="57" applyFont="1" applyBorder="1" applyAlignment="1">
      <alignment horizontal="right"/>
      <protection/>
    </xf>
    <xf numFmtId="0" fontId="15" fillId="0" borderId="21" xfId="57" applyFont="1" applyBorder="1" applyAlignment="1">
      <alignment horizontal="right"/>
      <protection/>
    </xf>
    <xf numFmtId="0" fontId="15" fillId="0" borderId="23" xfId="57" applyFont="1" applyBorder="1" applyAlignment="1">
      <alignment horizontal="center" vertical="center"/>
      <protection/>
    </xf>
    <xf numFmtId="0" fontId="18" fillId="0" borderId="26" xfId="66" applyFont="1" applyBorder="1">
      <alignment/>
      <protection/>
    </xf>
    <xf numFmtId="0" fontId="18" fillId="0" borderId="24" xfId="66" applyFont="1" applyBorder="1">
      <alignment/>
      <protection/>
    </xf>
    <xf numFmtId="0" fontId="18" fillId="0" borderId="27" xfId="66" applyFont="1" applyBorder="1">
      <alignment/>
      <protection/>
    </xf>
    <xf numFmtId="0" fontId="15" fillId="0" borderId="18" xfId="57" applyFont="1" applyBorder="1" applyAlignment="1">
      <alignment horizontal="center" vertical="center"/>
      <protection/>
    </xf>
    <xf numFmtId="0" fontId="18" fillId="0" borderId="19" xfId="66" applyFont="1" applyBorder="1" applyAlignment="1">
      <alignment horizontal="center" vertical="center"/>
      <protection/>
    </xf>
    <xf numFmtId="0" fontId="18" fillId="0" borderId="20" xfId="66" applyFont="1" applyBorder="1" applyAlignment="1">
      <alignment horizontal="center" vertical="center"/>
      <protection/>
    </xf>
    <xf numFmtId="0" fontId="18" fillId="0" borderId="16" xfId="66" applyFont="1" applyBorder="1" applyAlignment="1">
      <alignment horizontal="center" vertical="center"/>
      <protection/>
    </xf>
    <xf numFmtId="0" fontId="15" fillId="0" borderId="21" xfId="66" applyFont="1" applyBorder="1" applyAlignment="1">
      <alignment horizontal="right"/>
      <protection/>
    </xf>
    <xf numFmtId="0" fontId="20" fillId="0" borderId="18" xfId="66" applyFont="1" applyBorder="1" applyAlignment="1">
      <alignment horizontal="center"/>
      <protection/>
    </xf>
    <xf numFmtId="0" fontId="20" fillId="0" borderId="19" xfId="66" applyFont="1" applyBorder="1" applyAlignment="1">
      <alignment horizontal="center"/>
      <protection/>
    </xf>
    <xf numFmtId="0" fontId="20" fillId="0" borderId="20" xfId="66" applyFont="1" applyBorder="1" applyAlignment="1">
      <alignment horizontal="center"/>
      <protection/>
    </xf>
    <xf numFmtId="0" fontId="16" fillId="0" borderId="17" xfId="58" applyFont="1" applyFill="1" applyBorder="1" applyAlignment="1" applyProtection="1">
      <alignment horizontal="center" vertical="center"/>
      <protection/>
    </xf>
    <xf numFmtId="0" fontId="16" fillId="0" borderId="22" xfId="58" applyFont="1" applyFill="1" applyBorder="1" applyAlignment="1">
      <alignment horizontal="center" vertical="center"/>
      <protection/>
    </xf>
    <xf numFmtId="0" fontId="7" fillId="0" borderId="0" xfId="67" applyNumberFormat="1" applyFont="1" applyBorder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คำขอกิจกรรม54" xfId="57"/>
    <cellStyle name="Normal_เปรียบเทียบงบ48-49(ปรับระบบ)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เครื่องหมายจุลภาค 2" xfId="65"/>
    <cellStyle name="ปกติ 2" xfId="66"/>
    <cellStyle name="ปกติ_แบบคำขอ51(ภูมิภาค)" xfId="67"/>
    <cellStyle name="ปกติ_รายละเอียดงบรายจ่าย-รายการ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11</xdr:row>
      <xdr:rowOff>247650</xdr:rowOff>
    </xdr:from>
    <xdr:to>
      <xdr:col>16</xdr:col>
      <xdr:colOff>371475</xdr:colOff>
      <xdr:row>11</xdr:row>
      <xdr:rowOff>247650</xdr:rowOff>
    </xdr:to>
    <xdr:sp>
      <xdr:nvSpPr>
        <xdr:cNvPr id="1" name="Line 1"/>
        <xdr:cNvSpPr>
          <a:spLocks/>
        </xdr:cNvSpPr>
      </xdr:nvSpPr>
      <xdr:spPr>
        <a:xfrm>
          <a:off x="3990975" y="3429000"/>
          <a:ext cx="5600700" cy="0"/>
        </a:xfrm>
        <a:prstGeom prst="line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5</xdr:col>
      <xdr:colOff>190500</xdr:colOff>
      <xdr:row>12</xdr:row>
      <xdr:rowOff>133350</xdr:rowOff>
    </xdr:from>
    <xdr:to>
      <xdr:col>16</xdr:col>
      <xdr:colOff>342900</xdr:colOff>
      <xdr:row>12</xdr:row>
      <xdr:rowOff>133350</xdr:rowOff>
    </xdr:to>
    <xdr:sp>
      <xdr:nvSpPr>
        <xdr:cNvPr id="2" name="Line 4"/>
        <xdr:cNvSpPr>
          <a:spLocks/>
        </xdr:cNvSpPr>
      </xdr:nvSpPr>
      <xdr:spPr>
        <a:xfrm>
          <a:off x="3962400" y="3667125"/>
          <a:ext cx="5600700" cy="0"/>
        </a:xfrm>
        <a:prstGeom prst="line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5</xdr:col>
      <xdr:colOff>200025</xdr:colOff>
      <xdr:row>13</xdr:row>
      <xdr:rowOff>152400</xdr:rowOff>
    </xdr:from>
    <xdr:to>
      <xdr:col>16</xdr:col>
      <xdr:colOff>352425</xdr:colOff>
      <xdr:row>13</xdr:row>
      <xdr:rowOff>152400</xdr:rowOff>
    </xdr:to>
    <xdr:sp>
      <xdr:nvSpPr>
        <xdr:cNvPr id="3" name="Line 7"/>
        <xdr:cNvSpPr>
          <a:spLocks/>
        </xdr:cNvSpPr>
      </xdr:nvSpPr>
      <xdr:spPr>
        <a:xfrm>
          <a:off x="3971925" y="3962400"/>
          <a:ext cx="5600700" cy="0"/>
        </a:xfrm>
        <a:prstGeom prst="line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5</xdr:col>
      <xdr:colOff>209550</xdr:colOff>
      <xdr:row>14</xdr:row>
      <xdr:rowOff>133350</xdr:rowOff>
    </xdr:from>
    <xdr:to>
      <xdr:col>16</xdr:col>
      <xdr:colOff>361950</xdr:colOff>
      <xdr:row>14</xdr:row>
      <xdr:rowOff>133350</xdr:rowOff>
    </xdr:to>
    <xdr:sp>
      <xdr:nvSpPr>
        <xdr:cNvPr id="4" name="Line 8"/>
        <xdr:cNvSpPr>
          <a:spLocks/>
        </xdr:cNvSpPr>
      </xdr:nvSpPr>
      <xdr:spPr>
        <a:xfrm>
          <a:off x="3981450" y="4219575"/>
          <a:ext cx="5600700" cy="0"/>
        </a:xfrm>
        <a:prstGeom prst="line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5</xdr:col>
      <xdr:colOff>200025</xdr:colOff>
      <xdr:row>15</xdr:row>
      <xdr:rowOff>161925</xdr:rowOff>
    </xdr:from>
    <xdr:to>
      <xdr:col>16</xdr:col>
      <xdr:colOff>352425</xdr:colOff>
      <xdr:row>15</xdr:row>
      <xdr:rowOff>161925</xdr:rowOff>
    </xdr:to>
    <xdr:sp>
      <xdr:nvSpPr>
        <xdr:cNvPr id="5" name="Line 9"/>
        <xdr:cNvSpPr>
          <a:spLocks/>
        </xdr:cNvSpPr>
      </xdr:nvSpPr>
      <xdr:spPr>
        <a:xfrm>
          <a:off x="3971925" y="4524375"/>
          <a:ext cx="5600700" cy="0"/>
        </a:xfrm>
        <a:prstGeom prst="line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5</xdr:col>
      <xdr:colOff>190500</xdr:colOff>
      <xdr:row>16</xdr:row>
      <xdr:rowOff>142875</xdr:rowOff>
    </xdr:from>
    <xdr:to>
      <xdr:col>16</xdr:col>
      <xdr:colOff>342900</xdr:colOff>
      <xdr:row>16</xdr:row>
      <xdr:rowOff>142875</xdr:rowOff>
    </xdr:to>
    <xdr:sp>
      <xdr:nvSpPr>
        <xdr:cNvPr id="6" name="Line 10"/>
        <xdr:cNvSpPr>
          <a:spLocks/>
        </xdr:cNvSpPr>
      </xdr:nvSpPr>
      <xdr:spPr>
        <a:xfrm>
          <a:off x="3962400" y="4781550"/>
          <a:ext cx="5600700" cy="0"/>
        </a:xfrm>
        <a:prstGeom prst="line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5</xdr:col>
      <xdr:colOff>190500</xdr:colOff>
      <xdr:row>17</xdr:row>
      <xdr:rowOff>152400</xdr:rowOff>
    </xdr:from>
    <xdr:to>
      <xdr:col>16</xdr:col>
      <xdr:colOff>342900</xdr:colOff>
      <xdr:row>17</xdr:row>
      <xdr:rowOff>152400</xdr:rowOff>
    </xdr:to>
    <xdr:sp>
      <xdr:nvSpPr>
        <xdr:cNvPr id="7" name="Line 11"/>
        <xdr:cNvSpPr>
          <a:spLocks/>
        </xdr:cNvSpPr>
      </xdr:nvSpPr>
      <xdr:spPr>
        <a:xfrm>
          <a:off x="3962400" y="5067300"/>
          <a:ext cx="5600700" cy="0"/>
        </a:xfrm>
        <a:prstGeom prst="line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5</xdr:col>
      <xdr:colOff>180975</xdr:colOff>
      <xdr:row>18</xdr:row>
      <xdr:rowOff>152400</xdr:rowOff>
    </xdr:from>
    <xdr:to>
      <xdr:col>16</xdr:col>
      <xdr:colOff>333375</xdr:colOff>
      <xdr:row>18</xdr:row>
      <xdr:rowOff>152400</xdr:rowOff>
    </xdr:to>
    <xdr:sp>
      <xdr:nvSpPr>
        <xdr:cNvPr id="8" name="Line 12"/>
        <xdr:cNvSpPr>
          <a:spLocks/>
        </xdr:cNvSpPr>
      </xdr:nvSpPr>
      <xdr:spPr>
        <a:xfrm>
          <a:off x="3952875" y="5343525"/>
          <a:ext cx="5600700" cy="0"/>
        </a:xfrm>
        <a:prstGeom prst="line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5</xdr:col>
      <xdr:colOff>190500</xdr:colOff>
      <xdr:row>19</xdr:row>
      <xdr:rowOff>152400</xdr:rowOff>
    </xdr:from>
    <xdr:to>
      <xdr:col>16</xdr:col>
      <xdr:colOff>342900</xdr:colOff>
      <xdr:row>19</xdr:row>
      <xdr:rowOff>152400</xdr:rowOff>
    </xdr:to>
    <xdr:sp>
      <xdr:nvSpPr>
        <xdr:cNvPr id="9" name="Line 13"/>
        <xdr:cNvSpPr>
          <a:spLocks/>
        </xdr:cNvSpPr>
      </xdr:nvSpPr>
      <xdr:spPr>
        <a:xfrm>
          <a:off x="3962400" y="5619750"/>
          <a:ext cx="5600700" cy="0"/>
        </a:xfrm>
        <a:prstGeom prst="line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5</xdr:col>
      <xdr:colOff>200025</xdr:colOff>
      <xdr:row>20</xdr:row>
      <xdr:rowOff>152400</xdr:rowOff>
    </xdr:from>
    <xdr:to>
      <xdr:col>16</xdr:col>
      <xdr:colOff>352425</xdr:colOff>
      <xdr:row>20</xdr:row>
      <xdr:rowOff>152400</xdr:rowOff>
    </xdr:to>
    <xdr:sp>
      <xdr:nvSpPr>
        <xdr:cNvPr id="10" name="Line 14"/>
        <xdr:cNvSpPr>
          <a:spLocks/>
        </xdr:cNvSpPr>
      </xdr:nvSpPr>
      <xdr:spPr>
        <a:xfrm>
          <a:off x="3971925" y="5895975"/>
          <a:ext cx="5600700" cy="0"/>
        </a:xfrm>
        <a:prstGeom prst="line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5</xdr:col>
      <xdr:colOff>209550</xdr:colOff>
      <xdr:row>21</xdr:row>
      <xdr:rowOff>171450</xdr:rowOff>
    </xdr:from>
    <xdr:to>
      <xdr:col>12</xdr:col>
      <xdr:colOff>333375</xdr:colOff>
      <xdr:row>21</xdr:row>
      <xdr:rowOff>171450</xdr:rowOff>
    </xdr:to>
    <xdr:sp>
      <xdr:nvSpPr>
        <xdr:cNvPr id="11" name="Line 15"/>
        <xdr:cNvSpPr>
          <a:spLocks/>
        </xdr:cNvSpPr>
      </xdr:nvSpPr>
      <xdr:spPr>
        <a:xfrm>
          <a:off x="3981450" y="6191250"/>
          <a:ext cx="3590925" cy="0"/>
        </a:xfrm>
        <a:prstGeom prst="line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5</xdr:col>
      <xdr:colOff>209550</xdr:colOff>
      <xdr:row>21</xdr:row>
      <xdr:rowOff>171450</xdr:rowOff>
    </xdr:from>
    <xdr:to>
      <xdr:col>12</xdr:col>
      <xdr:colOff>333375</xdr:colOff>
      <xdr:row>21</xdr:row>
      <xdr:rowOff>171450</xdr:rowOff>
    </xdr:to>
    <xdr:sp>
      <xdr:nvSpPr>
        <xdr:cNvPr id="12" name="Line 18"/>
        <xdr:cNvSpPr>
          <a:spLocks/>
        </xdr:cNvSpPr>
      </xdr:nvSpPr>
      <xdr:spPr>
        <a:xfrm>
          <a:off x="3981450" y="6191250"/>
          <a:ext cx="3590925" cy="0"/>
        </a:xfrm>
        <a:prstGeom prst="line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5</xdr:col>
      <xdr:colOff>209550</xdr:colOff>
      <xdr:row>21</xdr:row>
      <xdr:rowOff>171450</xdr:rowOff>
    </xdr:from>
    <xdr:to>
      <xdr:col>12</xdr:col>
      <xdr:colOff>333375</xdr:colOff>
      <xdr:row>21</xdr:row>
      <xdr:rowOff>171450</xdr:rowOff>
    </xdr:to>
    <xdr:sp>
      <xdr:nvSpPr>
        <xdr:cNvPr id="13" name="Line 19"/>
        <xdr:cNvSpPr>
          <a:spLocks/>
        </xdr:cNvSpPr>
      </xdr:nvSpPr>
      <xdr:spPr>
        <a:xfrm>
          <a:off x="3981450" y="6191250"/>
          <a:ext cx="3590925" cy="0"/>
        </a:xfrm>
        <a:prstGeom prst="line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5</xdr:col>
      <xdr:colOff>209550</xdr:colOff>
      <xdr:row>22</xdr:row>
      <xdr:rowOff>171450</xdr:rowOff>
    </xdr:from>
    <xdr:to>
      <xdr:col>12</xdr:col>
      <xdr:colOff>333375</xdr:colOff>
      <xdr:row>22</xdr:row>
      <xdr:rowOff>171450</xdr:rowOff>
    </xdr:to>
    <xdr:sp>
      <xdr:nvSpPr>
        <xdr:cNvPr id="14" name="Line 20"/>
        <xdr:cNvSpPr>
          <a:spLocks/>
        </xdr:cNvSpPr>
      </xdr:nvSpPr>
      <xdr:spPr>
        <a:xfrm>
          <a:off x="3981450" y="6467475"/>
          <a:ext cx="3590925" cy="0"/>
        </a:xfrm>
        <a:prstGeom prst="line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5</xdr:col>
      <xdr:colOff>209550</xdr:colOff>
      <xdr:row>22</xdr:row>
      <xdr:rowOff>171450</xdr:rowOff>
    </xdr:from>
    <xdr:to>
      <xdr:col>12</xdr:col>
      <xdr:colOff>333375</xdr:colOff>
      <xdr:row>22</xdr:row>
      <xdr:rowOff>171450</xdr:rowOff>
    </xdr:to>
    <xdr:sp>
      <xdr:nvSpPr>
        <xdr:cNvPr id="15" name="Line 21"/>
        <xdr:cNvSpPr>
          <a:spLocks/>
        </xdr:cNvSpPr>
      </xdr:nvSpPr>
      <xdr:spPr>
        <a:xfrm>
          <a:off x="3981450" y="6467475"/>
          <a:ext cx="3590925" cy="0"/>
        </a:xfrm>
        <a:prstGeom prst="line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5</xdr:col>
      <xdr:colOff>209550</xdr:colOff>
      <xdr:row>22</xdr:row>
      <xdr:rowOff>171450</xdr:rowOff>
    </xdr:from>
    <xdr:to>
      <xdr:col>12</xdr:col>
      <xdr:colOff>333375</xdr:colOff>
      <xdr:row>22</xdr:row>
      <xdr:rowOff>171450</xdr:rowOff>
    </xdr:to>
    <xdr:sp>
      <xdr:nvSpPr>
        <xdr:cNvPr id="16" name="Line 22"/>
        <xdr:cNvSpPr>
          <a:spLocks/>
        </xdr:cNvSpPr>
      </xdr:nvSpPr>
      <xdr:spPr>
        <a:xfrm>
          <a:off x="3981450" y="6467475"/>
          <a:ext cx="3590925" cy="0"/>
        </a:xfrm>
        <a:prstGeom prst="line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5</xdr:col>
      <xdr:colOff>200025</xdr:colOff>
      <xdr:row>24</xdr:row>
      <xdr:rowOff>152400</xdr:rowOff>
    </xdr:from>
    <xdr:to>
      <xdr:col>16</xdr:col>
      <xdr:colOff>352425</xdr:colOff>
      <xdr:row>24</xdr:row>
      <xdr:rowOff>152400</xdr:rowOff>
    </xdr:to>
    <xdr:sp>
      <xdr:nvSpPr>
        <xdr:cNvPr id="17" name="Line 26"/>
        <xdr:cNvSpPr>
          <a:spLocks/>
        </xdr:cNvSpPr>
      </xdr:nvSpPr>
      <xdr:spPr>
        <a:xfrm>
          <a:off x="3971925" y="7000875"/>
          <a:ext cx="5600700" cy="0"/>
        </a:xfrm>
        <a:prstGeom prst="line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209550</xdr:colOff>
      <xdr:row>23</xdr:row>
      <xdr:rowOff>171450</xdr:rowOff>
    </xdr:from>
    <xdr:to>
      <xdr:col>16</xdr:col>
      <xdr:colOff>333375</xdr:colOff>
      <xdr:row>23</xdr:row>
      <xdr:rowOff>171450</xdr:rowOff>
    </xdr:to>
    <xdr:sp>
      <xdr:nvSpPr>
        <xdr:cNvPr id="18" name="Line 27"/>
        <xdr:cNvSpPr>
          <a:spLocks/>
        </xdr:cNvSpPr>
      </xdr:nvSpPr>
      <xdr:spPr>
        <a:xfrm>
          <a:off x="5962650" y="6743700"/>
          <a:ext cx="3590925" cy="0"/>
        </a:xfrm>
        <a:prstGeom prst="line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209550</xdr:colOff>
      <xdr:row>23</xdr:row>
      <xdr:rowOff>171450</xdr:rowOff>
    </xdr:from>
    <xdr:to>
      <xdr:col>16</xdr:col>
      <xdr:colOff>333375</xdr:colOff>
      <xdr:row>23</xdr:row>
      <xdr:rowOff>171450</xdr:rowOff>
    </xdr:to>
    <xdr:sp>
      <xdr:nvSpPr>
        <xdr:cNvPr id="19" name="Line 28"/>
        <xdr:cNvSpPr>
          <a:spLocks/>
        </xdr:cNvSpPr>
      </xdr:nvSpPr>
      <xdr:spPr>
        <a:xfrm>
          <a:off x="5962650" y="6743700"/>
          <a:ext cx="3590925" cy="0"/>
        </a:xfrm>
        <a:prstGeom prst="line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209550</xdr:colOff>
      <xdr:row>23</xdr:row>
      <xdr:rowOff>171450</xdr:rowOff>
    </xdr:from>
    <xdr:to>
      <xdr:col>16</xdr:col>
      <xdr:colOff>333375</xdr:colOff>
      <xdr:row>23</xdr:row>
      <xdr:rowOff>171450</xdr:rowOff>
    </xdr:to>
    <xdr:sp>
      <xdr:nvSpPr>
        <xdr:cNvPr id="20" name="Line 29"/>
        <xdr:cNvSpPr>
          <a:spLocks/>
        </xdr:cNvSpPr>
      </xdr:nvSpPr>
      <xdr:spPr>
        <a:xfrm>
          <a:off x="5962650" y="6743700"/>
          <a:ext cx="3590925" cy="0"/>
        </a:xfrm>
        <a:prstGeom prst="line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209550</xdr:colOff>
      <xdr:row>27</xdr:row>
      <xdr:rowOff>171450</xdr:rowOff>
    </xdr:from>
    <xdr:to>
      <xdr:col>16</xdr:col>
      <xdr:colOff>333375</xdr:colOff>
      <xdr:row>27</xdr:row>
      <xdr:rowOff>171450</xdr:rowOff>
    </xdr:to>
    <xdr:sp>
      <xdr:nvSpPr>
        <xdr:cNvPr id="21" name="Line 30"/>
        <xdr:cNvSpPr>
          <a:spLocks/>
        </xdr:cNvSpPr>
      </xdr:nvSpPr>
      <xdr:spPr>
        <a:xfrm>
          <a:off x="5962650" y="7848600"/>
          <a:ext cx="3590925" cy="0"/>
        </a:xfrm>
        <a:prstGeom prst="line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209550</xdr:colOff>
      <xdr:row>27</xdr:row>
      <xdr:rowOff>171450</xdr:rowOff>
    </xdr:from>
    <xdr:to>
      <xdr:col>16</xdr:col>
      <xdr:colOff>333375</xdr:colOff>
      <xdr:row>27</xdr:row>
      <xdr:rowOff>171450</xdr:rowOff>
    </xdr:to>
    <xdr:sp>
      <xdr:nvSpPr>
        <xdr:cNvPr id="22" name="Line 31"/>
        <xdr:cNvSpPr>
          <a:spLocks/>
        </xdr:cNvSpPr>
      </xdr:nvSpPr>
      <xdr:spPr>
        <a:xfrm>
          <a:off x="5962650" y="7848600"/>
          <a:ext cx="3590925" cy="0"/>
        </a:xfrm>
        <a:prstGeom prst="line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200025</xdr:colOff>
      <xdr:row>27</xdr:row>
      <xdr:rowOff>171450</xdr:rowOff>
    </xdr:from>
    <xdr:to>
      <xdr:col>16</xdr:col>
      <xdr:colOff>323850</xdr:colOff>
      <xdr:row>27</xdr:row>
      <xdr:rowOff>171450</xdr:rowOff>
    </xdr:to>
    <xdr:sp>
      <xdr:nvSpPr>
        <xdr:cNvPr id="23" name="Line 32"/>
        <xdr:cNvSpPr>
          <a:spLocks/>
        </xdr:cNvSpPr>
      </xdr:nvSpPr>
      <xdr:spPr>
        <a:xfrm>
          <a:off x="5953125" y="7848600"/>
          <a:ext cx="3590925" cy="0"/>
        </a:xfrm>
        <a:prstGeom prst="line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180975</xdr:rowOff>
    </xdr:from>
    <xdr:to>
      <xdr:col>8</xdr:col>
      <xdr:colOff>28575</xdr:colOff>
      <xdr:row>28</xdr:row>
      <xdr:rowOff>180975</xdr:rowOff>
    </xdr:to>
    <xdr:sp>
      <xdr:nvSpPr>
        <xdr:cNvPr id="24" name="Line 37"/>
        <xdr:cNvSpPr>
          <a:spLocks/>
        </xdr:cNvSpPr>
      </xdr:nvSpPr>
      <xdr:spPr>
        <a:xfrm flipV="1">
          <a:off x="3771900" y="8134350"/>
          <a:ext cx="1514475" cy="0"/>
        </a:xfrm>
        <a:prstGeom prst="line">
          <a:avLst/>
        </a:prstGeom>
        <a:noFill/>
        <a:ln w="1270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4</xdr:col>
      <xdr:colOff>647700</xdr:colOff>
      <xdr:row>26</xdr:row>
      <xdr:rowOff>142875</xdr:rowOff>
    </xdr:from>
    <xdr:to>
      <xdr:col>7</xdr:col>
      <xdr:colOff>485775</xdr:colOff>
      <xdr:row>26</xdr:row>
      <xdr:rowOff>142875</xdr:rowOff>
    </xdr:to>
    <xdr:sp>
      <xdr:nvSpPr>
        <xdr:cNvPr id="25" name="Line 40"/>
        <xdr:cNvSpPr>
          <a:spLocks/>
        </xdr:cNvSpPr>
      </xdr:nvSpPr>
      <xdr:spPr>
        <a:xfrm>
          <a:off x="3762375" y="75438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5</xdr:col>
      <xdr:colOff>209550</xdr:colOff>
      <xdr:row>25</xdr:row>
      <xdr:rowOff>180975</xdr:rowOff>
    </xdr:from>
    <xdr:to>
      <xdr:col>10</xdr:col>
      <xdr:colOff>438150</xdr:colOff>
      <xdr:row>25</xdr:row>
      <xdr:rowOff>180975</xdr:rowOff>
    </xdr:to>
    <xdr:sp>
      <xdr:nvSpPr>
        <xdr:cNvPr id="26" name="Line 42"/>
        <xdr:cNvSpPr>
          <a:spLocks/>
        </xdr:cNvSpPr>
      </xdr:nvSpPr>
      <xdr:spPr>
        <a:xfrm>
          <a:off x="3981450" y="7305675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113</xdr:row>
      <xdr:rowOff>0</xdr:rowOff>
    </xdr:from>
    <xdr:ext cx="57150" cy="352425"/>
    <xdr:sp fLocksText="0">
      <xdr:nvSpPr>
        <xdr:cNvPr id="1" name="Text Box 3"/>
        <xdr:cNvSpPr txBox="1">
          <a:spLocks noChangeArrowheads="1"/>
        </xdr:cNvSpPr>
      </xdr:nvSpPr>
      <xdr:spPr>
        <a:xfrm>
          <a:off x="10448925" y="28422600"/>
          <a:ext cx="57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66675</xdr:rowOff>
    </xdr:from>
    <xdr:ext cx="57150" cy="352425"/>
    <xdr:sp fLocksText="0">
      <xdr:nvSpPr>
        <xdr:cNvPr id="2" name="Text Box 4"/>
        <xdr:cNvSpPr txBox="1">
          <a:spLocks noChangeArrowheads="1"/>
        </xdr:cNvSpPr>
      </xdr:nvSpPr>
      <xdr:spPr>
        <a:xfrm>
          <a:off x="10448925" y="29975175"/>
          <a:ext cx="57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oneCellAnchor>
  <xdr:twoCellAnchor>
    <xdr:from>
      <xdr:col>4</xdr:col>
      <xdr:colOff>47625</xdr:colOff>
      <xdr:row>15</xdr:row>
      <xdr:rowOff>9525</xdr:rowOff>
    </xdr:from>
    <xdr:to>
      <xdr:col>4</xdr:col>
      <xdr:colOff>133350</xdr:colOff>
      <xdr:row>16</xdr:row>
      <xdr:rowOff>209550</xdr:rowOff>
    </xdr:to>
    <xdr:sp>
      <xdr:nvSpPr>
        <xdr:cNvPr id="3" name="AutoShape 9"/>
        <xdr:cNvSpPr>
          <a:spLocks/>
        </xdr:cNvSpPr>
      </xdr:nvSpPr>
      <xdr:spPr>
        <a:xfrm>
          <a:off x="6076950" y="3667125"/>
          <a:ext cx="85725" cy="438150"/>
        </a:xfrm>
        <a:prstGeom prst="rightBrace">
          <a:avLst>
            <a:gd name="adj1" fmla="val -38402"/>
            <a:gd name="adj2" fmla="val -14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4</xdr:col>
      <xdr:colOff>47625</xdr:colOff>
      <xdr:row>18</xdr:row>
      <xdr:rowOff>9525</xdr:rowOff>
    </xdr:from>
    <xdr:to>
      <xdr:col>4</xdr:col>
      <xdr:colOff>257175</xdr:colOff>
      <xdr:row>28</xdr:row>
      <xdr:rowOff>238125</xdr:rowOff>
    </xdr:to>
    <xdr:sp>
      <xdr:nvSpPr>
        <xdr:cNvPr id="4" name="AutoShape 10"/>
        <xdr:cNvSpPr>
          <a:spLocks/>
        </xdr:cNvSpPr>
      </xdr:nvSpPr>
      <xdr:spPr>
        <a:xfrm>
          <a:off x="6076950" y="4381500"/>
          <a:ext cx="209550" cy="2638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4</xdr:col>
      <xdr:colOff>57150</xdr:colOff>
      <xdr:row>35</xdr:row>
      <xdr:rowOff>142875</xdr:rowOff>
    </xdr:from>
    <xdr:to>
      <xdr:col>4</xdr:col>
      <xdr:colOff>200025</xdr:colOff>
      <xdr:row>51</xdr:row>
      <xdr:rowOff>152400</xdr:rowOff>
    </xdr:to>
    <xdr:sp>
      <xdr:nvSpPr>
        <xdr:cNvPr id="5" name="AutoShape 12"/>
        <xdr:cNvSpPr>
          <a:spLocks/>
        </xdr:cNvSpPr>
      </xdr:nvSpPr>
      <xdr:spPr>
        <a:xfrm>
          <a:off x="6086475" y="8791575"/>
          <a:ext cx="142875" cy="427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4</xdr:col>
      <xdr:colOff>47625</xdr:colOff>
      <xdr:row>52</xdr:row>
      <xdr:rowOff>28575</xdr:rowOff>
    </xdr:from>
    <xdr:to>
      <xdr:col>4</xdr:col>
      <xdr:colOff>171450</xdr:colOff>
      <xdr:row>56</xdr:row>
      <xdr:rowOff>228600</xdr:rowOff>
    </xdr:to>
    <xdr:sp>
      <xdr:nvSpPr>
        <xdr:cNvPr id="6" name="AutoShape 13"/>
        <xdr:cNvSpPr>
          <a:spLocks/>
        </xdr:cNvSpPr>
      </xdr:nvSpPr>
      <xdr:spPr>
        <a:xfrm>
          <a:off x="6076950" y="13211175"/>
          <a:ext cx="123825" cy="1266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4</xdr:col>
      <xdr:colOff>66675</xdr:colOff>
      <xdr:row>59</xdr:row>
      <xdr:rowOff>209550</xdr:rowOff>
    </xdr:from>
    <xdr:to>
      <xdr:col>4</xdr:col>
      <xdr:colOff>285750</xdr:colOff>
      <xdr:row>75</xdr:row>
      <xdr:rowOff>152400</xdr:rowOff>
    </xdr:to>
    <xdr:sp>
      <xdr:nvSpPr>
        <xdr:cNvPr id="7" name="AutoShape 14"/>
        <xdr:cNvSpPr>
          <a:spLocks/>
        </xdr:cNvSpPr>
      </xdr:nvSpPr>
      <xdr:spPr>
        <a:xfrm>
          <a:off x="6096000" y="15259050"/>
          <a:ext cx="219075" cy="421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4</xdr:col>
      <xdr:colOff>123825</xdr:colOff>
      <xdr:row>84</xdr:row>
      <xdr:rowOff>28575</xdr:rowOff>
    </xdr:from>
    <xdr:to>
      <xdr:col>4</xdr:col>
      <xdr:colOff>285750</xdr:colOff>
      <xdr:row>100</xdr:row>
      <xdr:rowOff>171450</xdr:rowOff>
    </xdr:to>
    <xdr:sp>
      <xdr:nvSpPr>
        <xdr:cNvPr id="8" name="AutoShape 16"/>
        <xdr:cNvSpPr>
          <a:spLocks/>
        </xdr:cNvSpPr>
      </xdr:nvSpPr>
      <xdr:spPr>
        <a:xfrm>
          <a:off x="6153150" y="21545550"/>
          <a:ext cx="161925" cy="3952875"/>
        </a:xfrm>
        <a:prstGeom prst="rightBrace">
          <a:avLst>
            <a:gd name="adj1" fmla="val -48143"/>
            <a:gd name="adj2" fmla="val 54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4</xdr:col>
      <xdr:colOff>104775</xdr:colOff>
      <xdr:row>101</xdr:row>
      <xdr:rowOff>47625</xdr:rowOff>
    </xdr:from>
    <xdr:to>
      <xdr:col>4</xdr:col>
      <xdr:colOff>276225</xdr:colOff>
      <xdr:row>111</xdr:row>
      <xdr:rowOff>133350</xdr:rowOff>
    </xdr:to>
    <xdr:sp>
      <xdr:nvSpPr>
        <xdr:cNvPr id="9" name="AutoShape 17"/>
        <xdr:cNvSpPr>
          <a:spLocks/>
        </xdr:cNvSpPr>
      </xdr:nvSpPr>
      <xdr:spPr>
        <a:xfrm>
          <a:off x="6134100" y="25612725"/>
          <a:ext cx="171450" cy="2466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4</xdr:col>
      <xdr:colOff>47625</xdr:colOff>
      <xdr:row>113</xdr:row>
      <xdr:rowOff>76200</xdr:rowOff>
    </xdr:from>
    <xdr:to>
      <xdr:col>4</xdr:col>
      <xdr:colOff>238125</xdr:colOff>
      <xdr:row>119</xdr:row>
      <xdr:rowOff>219075</xdr:rowOff>
    </xdr:to>
    <xdr:sp>
      <xdr:nvSpPr>
        <xdr:cNvPr id="10" name="AutoShape 19"/>
        <xdr:cNvSpPr>
          <a:spLocks/>
        </xdr:cNvSpPr>
      </xdr:nvSpPr>
      <xdr:spPr>
        <a:xfrm>
          <a:off x="6076950" y="28498800"/>
          <a:ext cx="190500" cy="1628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4</xdr:col>
      <xdr:colOff>38100</xdr:colOff>
      <xdr:row>77</xdr:row>
      <xdr:rowOff>47625</xdr:rowOff>
    </xdr:from>
    <xdr:to>
      <xdr:col>4</xdr:col>
      <xdr:colOff>247650</xdr:colOff>
      <xdr:row>83</xdr:row>
      <xdr:rowOff>180975</xdr:rowOff>
    </xdr:to>
    <xdr:sp>
      <xdr:nvSpPr>
        <xdr:cNvPr id="11" name="AutoShape 20"/>
        <xdr:cNvSpPr>
          <a:spLocks/>
        </xdr:cNvSpPr>
      </xdr:nvSpPr>
      <xdr:spPr>
        <a:xfrm>
          <a:off x="6067425" y="19897725"/>
          <a:ext cx="209550" cy="1562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4</xdr:col>
      <xdr:colOff>28575</xdr:colOff>
      <xdr:row>29</xdr:row>
      <xdr:rowOff>85725</xdr:rowOff>
    </xdr:from>
    <xdr:to>
      <xdr:col>4</xdr:col>
      <xdr:colOff>219075</xdr:colOff>
      <xdr:row>34</xdr:row>
      <xdr:rowOff>9525</xdr:rowOff>
    </xdr:to>
    <xdr:sp>
      <xdr:nvSpPr>
        <xdr:cNvPr id="12" name="AutoShape 22"/>
        <xdr:cNvSpPr>
          <a:spLocks/>
        </xdr:cNvSpPr>
      </xdr:nvSpPr>
      <xdr:spPr>
        <a:xfrm>
          <a:off x="6057900" y="7134225"/>
          <a:ext cx="190500" cy="1257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</xdr:col>
      <xdr:colOff>1257300</xdr:colOff>
      <xdr:row>4</xdr:row>
      <xdr:rowOff>85725</xdr:rowOff>
    </xdr:from>
    <xdr:to>
      <xdr:col>1</xdr:col>
      <xdr:colOff>1371600</xdr:colOff>
      <xdr:row>4</xdr:row>
      <xdr:rowOff>209550</xdr:rowOff>
    </xdr:to>
    <xdr:sp>
      <xdr:nvSpPr>
        <xdr:cNvPr id="13" name="Rectangle 15"/>
        <xdr:cNvSpPr>
          <a:spLocks/>
        </xdr:cNvSpPr>
      </xdr:nvSpPr>
      <xdr:spPr>
        <a:xfrm>
          <a:off x="1314450" y="1000125"/>
          <a:ext cx="114300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</xdr:col>
      <xdr:colOff>552450</xdr:colOff>
      <xdr:row>3</xdr:row>
      <xdr:rowOff>85725</xdr:rowOff>
    </xdr:from>
    <xdr:to>
      <xdr:col>1</xdr:col>
      <xdr:colOff>666750</xdr:colOff>
      <xdr:row>3</xdr:row>
      <xdr:rowOff>209550</xdr:rowOff>
    </xdr:to>
    <xdr:sp>
      <xdr:nvSpPr>
        <xdr:cNvPr id="14" name="Rectangle 15"/>
        <xdr:cNvSpPr>
          <a:spLocks/>
        </xdr:cNvSpPr>
      </xdr:nvSpPr>
      <xdr:spPr>
        <a:xfrm>
          <a:off x="609600" y="723900"/>
          <a:ext cx="114300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</xdr:col>
      <xdr:colOff>904875</xdr:colOff>
      <xdr:row>3</xdr:row>
      <xdr:rowOff>85725</xdr:rowOff>
    </xdr:from>
    <xdr:to>
      <xdr:col>1</xdr:col>
      <xdr:colOff>1019175</xdr:colOff>
      <xdr:row>3</xdr:row>
      <xdr:rowOff>209550</xdr:rowOff>
    </xdr:to>
    <xdr:sp>
      <xdr:nvSpPr>
        <xdr:cNvPr id="15" name="Rectangle 15"/>
        <xdr:cNvSpPr>
          <a:spLocks/>
        </xdr:cNvSpPr>
      </xdr:nvSpPr>
      <xdr:spPr>
        <a:xfrm>
          <a:off x="962025" y="723900"/>
          <a:ext cx="114300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</xdr:col>
      <xdr:colOff>561975</xdr:colOff>
      <xdr:row>4</xdr:row>
      <xdr:rowOff>95250</xdr:rowOff>
    </xdr:from>
    <xdr:to>
      <xdr:col>1</xdr:col>
      <xdr:colOff>676275</xdr:colOff>
      <xdr:row>4</xdr:row>
      <xdr:rowOff>219075</xdr:rowOff>
    </xdr:to>
    <xdr:sp>
      <xdr:nvSpPr>
        <xdr:cNvPr id="16" name="Rectangle 15"/>
        <xdr:cNvSpPr>
          <a:spLocks/>
        </xdr:cNvSpPr>
      </xdr:nvSpPr>
      <xdr:spPr>
        <a:xfrm>
          <a:off x="619125" y="1009650"/>
          <a:ext cx="114300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</xdr:col>
      <xdr:colOff>914400</xdr:colOff>
      <xdr:row>4</xdr:row>
      <xdr:rowOff>95250</xdr:rowOff>
    </xdr:from>
    <xdr:to>
      <xdr:col>1</xdr:col>
      <xdr:colOff>1028700</xdr:colOff>
      <xdr:row>4</xdr:row>
      <xdr:rowOff>219075</xdr:rowOff>
    </xdr:to>
    <xdr:sp>
      <xdr:nvSpPr>
        <xdr:cNvPr id="17" name="Rectangle 15"/>
        <xdr:cNvSpPr>
          <a:spLocks/>
        </xdr:cNvSpPr>
      </xdr:nvSpPr>
      <xdr:spPr>
        <a:xfrm>
          <a:off x="971550" y="1009650"/>
          <a:ext cx="114300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</xdr:col>
      <xdr:colOff>1628775</xdr:colOff>
      <xdr:row>4</xdr:row>
      <xdr:rowOff>85725</xdr:rowOff>
    </xdr:from>
    <xdr:to>
      <xdr:col>1</xdr:col>
      <xdr:colOff>1743075</xdr:colOff>
      <xdr:row>4</xdr:row>
      <xdr:rowOff>209550</xdr:rowOff>
    </xdr:to>
    <xdr:sp>
      <xdr:nvSpPr>
        <xdr:cNvPr id="18" name="Rectangle 15"/>
        <xdr:cNvSpPr>
          <a:spLocks/>
        </xdr:cNvSpPr>
      </xdr:nvSpPr>
      <xdr:spPr>
        <a:xfrm>
          <a:off x="1685925" y="1000125"/>
          <a:ext cx="114300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28575</xdr:rowOff>
    </xdr:from>
    <xdr:to>
      <xdr:col>2</xdr:col>
      <xdr:colOff>9525</xdr:colOff>
      <xdr:row>11</xdr:row>
      <xdr:rowOff>266700</xdr:rowOff>
    </xdr:to>
    <xdr:sp>
      <xdr:nvSpPr>
        <xdr:cNvPr id="1" name="Line 1"/>
        <xdr:cNvSpPr>
          <a:spLocks/>
        </xdr:cNvSpPr>
      </xdr:nvSpPr>
      <xdr:spPr>
        <a:xfrm>
          <a:off x="95250" y="2466975"/>
          <a:ext cx="28003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</xdr:col>
      <xdr:colOff>1076325</xdr:colOff>
      <xdr:row>5</xdr:row>
      <xdr:rowOff>76200</xdr:rowOff>
    </xdr:from>
    <xdr:to>
      <xdr:col>1</xdr:col>
      <xdr:colOff>1209675</xdr:colOff>
      <xdr:row>5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1162050" y="1381125"/>
          <a:ext cx="133350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</xdr:col>
      <xdr:colOff>590550</xdr:colOff>
      <xdr:row>4</xdr:row>
      <xdr:rowOff>85725</xdr:rowOff>
    </xdr:from>
    <xdr:to>
      <xdr:col>1</xdr:col>
      <xdr:colOff>723900</xdr:colOff>
      <xdr:row>4</xdr:row>
      <xdr:rowOff>200025</xdr:rowOff>
    </xdr:to>
    <xdr:sp>
      <xdr:nvSpPr>
        <xdr:cNvPr id="3" name="Rectangle 2"/>
        <xdr:cNvSpPr>
          <a:spLocks/>
        </xdr:cNvSpPr>
      </xdr:nvSpPr>
      <xdr:spPr>
        <a:xfrm>
          <a:off x="676275" y="1104900"/>
          <a:ext cx="133350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</xdr:col>
      <xdr:colOff>1076325</xdr:colOff>
      <xdr:row>4</xdr:row>
      <xdr:rowOff>85725</xdr:rowOff>
    </xdr:from>
    <xdr:to>
      <xdr:col>1</xdr:col>
      <xdr:colOff>1209675</xdr:colOff>
      <xdr:row>4</xdr:row>
      <xdr:rowOff>200025</xdr:rowOff>
    </xdr:to>
    <xdr:sp>
      <xdr:nvSpPr>
        <xdr:cNvPr id="4" name="Rectangle 2"/>
        <xdr:cNvSpPr>
          <a:spLocks/>
        </xdr:cNvSpPr>
      </xdr:nvSpPr>
      <xdr:spPr>
        <a:xfrm>
          <a:off x="1162050" y="1104900"/>
          <a:ext cx="133350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</a:t>
          </a:r>
        </a:p>
      </xdr:txBody>
    </xdr:sp>
    <xdr:clientData/>
  </xdr:twoCellAnchor>
  <xdr:twoCellAnchor>
    <xdr:from>
      <xdr:col>1</xdr:col>
      <xdr:colOff>600075</xdr:colOff>
      <xdr:row>5</xdr:row>
      <xdr:rowOff>76200</xdr:rowOff>
    </xdr:from>
    <xdr:to>
      <xdr:col>1</xdr:col>
      <xdr:colOff>733425</xdr:colOff>
      <xdr:row>5</xdr:row>
      <xdr:rowOff>200025</xdr:rowOff>
    </xdr:to>
    <xdr:sp>
      <xdr:nvSpPr>
        <xdr:cNvPr id="5" name="Rectangle 2"/>
        <xdr:cNvSpPr>
          <a:spLocks/>
        </xdr:cNvSpPr>
      </xdr:nvSpPr>
      <xdr:spPr>
        <a:xfrm>
          <a:off x="685800" y="1381125"/>
          <a:ext cx="133350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</xdr:col>
      <xdr:colOff>1590675</xdr:colOff>
      <xdr:row>5</xdr:row>
      <xdr:rowOff>76200</xdr:rowOff>
    </xdr:from>
    <xdr:to>
      <xdr:col>1</xdr:col>
      <xdr:colOff>1724025</xdr:colOff>
      <xdr:row>5</xdr:row>
      <xdr:rowOff>200025</xdr:rowOff>
    </xdr:to>
    <xdr:sp>
      <xdr:nvSpPr>
        <xdr:cNvPr id="6" name="Rectangle 2"/>
        <xdr:cNvSpPr>
          <a:spLocks/>
        </xdr:cNvSpPr>
      </xdr:nvSpPr>
      <xdr:spPr>
        <a:xfrm>
          <a:off x="1676400" y="1381125"/>
          <a:ext cx="133350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</xdr:col>
      <xdr:colOff>2105025</xdr:colOff>
      <xdr:row>5</xdr:row>
      <xdr:rowOff>76200</xdr:rowOff>
    </xdr:from>
    <xdr:to>
      <xdr:col>1</xdr:col>
      <xdr:colOff>2238375</xdr:colOff>
      <xdr:row>5</xdr:row>
      <xdr:rowOff>200025</xdr:rowOff>
    </xdr:to>
    <xdr:sp>
      <xdr:nvSpPr>
        <xdr:cNvPr id="7" name="Rectangle 2"/>
        <xdr:cNvSpPr>
          <a:spLocks/>
        </xdr:cNvSpPr>
      </xdr:nvSpPr>
      <xdr:spPr>
        <a:xfrm>
          <a:off x="2190750" y="1381125"/>
          <a:ext cx="133350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238125</xdr:rowOff>
    </xdr:from>
    <xdr:to>
      <xdr:col>1</xdr:col>
      <xdr:colOff>1485900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04775" y="1152525"/>
          <a:ext cx="14763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219075</xdr:rowOff>
    </xdr:from>
    <xdr:to>
      <xdr:col>1</xdr:col>
      <xdr:colOff>1019175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638675" y="1971675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1"/>
  <sheetViews>
    <sheetView showGridLines="0" zoomScalePageLayoutView="0" workbookViewId="0" topLeftCell="A1">
      <selection activeCell="G12" sqref="G12"/>
    </sheetView>
  </sheetViews>
  <sheetFormatPr defaultColWidth="10.00390625" defaultRowHeight="24"/>
  <cols>
    <col min="1" max="1" width="11.625" style="26" customWidth="1"/>
    <col min="2" max="2" width="5.25390625" style="26" customWidth="1"/>
    <col min="3" max="3" width="16.25390625" style="26" customWidth="1"/>
    <col min="4" max="4" width="7.75390625" style="26" bestFit="1" customWidth="1"/>
    <col min="5" max="5" width="8.625" style="26" customWidth="1"/>
    <col min="6" max="17" width="6.50390625" style="26" customWidth="1"/>
    <col min="18" max="18" width="12.25390625" style="26" customWidth="1"/>
    <col min="19" max="19" width="11.625" style="26" customWidth="1"/>
    <col min="20" max="16384" width="10.00390625" style="26" customWidth="1"/>
  </cols>
  <sheetData>
    <row r="2" spans="1:19" s="3" customFormat="1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5" customFormat="1" ht="26.25">
      <c r="A3" s="4" t="s">
        <v>216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6" s="6" customFormat="1" ht="32.25" customHeight="1">
      <c r="A4" s="6" t="s">
        <v>132</v>
      </c>
      <c r="G4" s="6" t="s">
        <v>2</v>
      </c>
      <c r="I4" s="7" t="s">
        <v>87</v>
      </c>
      <c r="J4" s="7"/>
      <c r="K4" s="7"/>
      <c r="L4" s="7"/>
      <c r="M4" s="7"/>
      <c r="N4" s="7"/>
      <c r="O4" s="7"/>
      <c r="P4" s="8"/>
    </row>
    <row r="5" spans="1:16" s="3" customFormat="1" ht="22.5">
      <c r="A5" s="3" t="s">
        <v>133</v>
      </c>
      <c r="C5" s="9"/>
      <c r="D5" s="10"/>
      <c r="E5" s="10"/>
      <c r="G5" s="3" t="s">
        <v>3</v>
      </c>
      <c r="H5" s="10" t="s">
        <v>86</v>
      </c>
      <c r="I5" s="10"/>
      <c r="J5" s="10"/>
      <c r="K5" s="10"/>
      <c r="L5" s="10"/>
      <c r="M5" s="10"/>
      <c r="N5" s="10"/>
      <c r="O5" s="10"/>
      <c r="P5" s="11"/>
    </row>
    <row r="6" spans="1:16" s="3" customFormat="1" ht="22.5">
      <c r="A6" s="3" t="s">
        <v>131</v>
      </c>
      <c r="B6" s="9"/>
      <c r="C6" s="10"/>
      <c r="D6" s="10"/>
      <c r="E6" s="10"/>
      <c r="G6" s="3" t="s">
        <v>73</v>
      </c>
      <c r="I6" s="12"/>
      <c r="J6" s="13"/>
      <c r="K6" s="14"/>
      <c r="L6" s="14"/>
      <c r="M6" s="14"/>
      <c r="N6" s="14"/>
      <c r="O6" s="14"/>
      <c r="P6" s="11"/>
    </row>
    <row r="7" spans="1:16" s="3" customFormat="1" ht="22.5">
      <c r="A7" s="3" t="s">
        <v>44</v>
      </c>
      <c r="G7" s="3" t="s">
        <v>4</v>
      </c>
      <c r="H7" s="10" t="s">
        <v>68</v>
      </c>
      <c r="I7" s="10"/>
      <c r="J7" s="10"/>
      <c r="K7" s="10"/>
      <c r="L7" s="10"/>
      <c r="M7" s="10"/>
      <c r="N7" s="10"/>
      <c r="O7" s="10"/>
      <c r="P7" s="11"/>
    </row>
    <row r="8" s="15" customFormat="1" ht="14.25" customHeight="1"/>
    <row r="9" spans="1:19" s="16" customFormat="1" ht="22.5">
      <c r="A9" s="333" t="s">
        <v>5</v>
      </c>
      <c r="B9" s="334"/>
      <c r="C9" s="335"/>
      <c r="D9" s="330" t="s">
        <v>6</v>
      </c>
      <c r="E9" s="330" t="s">
        <v>7</v>
      </c>
      <c r="F9" s="317" t="s">
        <v>8</v>
      </c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8"/>
      <c r="R9" s="327" t="s">
        <v>9</v>
      </c>
      <c r="S9" s="321" t="s">
        <v>10</v>
      </c>
    </row>
    <row r="10" spans="1:19" s="17" customFormat="1" ht="21.75">
      <c r="A10" s="336"/>
      <c r="B10" s="337"/>
      <c r="C10" s="338"/>
      <c r="D10" s="331"/>
      <c r="E10" s="331"/>
      <c r="F10" s="319" t="s">
        <v>11</v>
      </c>
      <c r="G10" s="320"/>
      <c r="H10" s="320"/>
      <c r="I10" s="320" t="s">
        <v>12</v>
      </c>
      <c r="J10" s="320"/>
      <c r="K10" s="320"/>
      <c r="L10" s="320" t="s">
        <v>13</v>
      </c>
      <c r="M10" s="320"/>
      <c r="N10" s="320"/>
      <c r="O10" s="320" t="s">
        <v>14</v>
      </c>
      <c r="P10" s="320"/>
      <c r="Q10" s="320"/>
      <c r="R10" s="328"/>
      <c r="S10" s="322"/>
    </row>
    <row r="11" spans="1:19" s="19" customFormat="1" ht="21.75">
      <c r="A11" s="339"/>
      <c r="B11" s="340"/>
      <c r="C11" s="341"/>
      <c r="D11" s="332"/>
      <c r="E11" s="332"/>
      <c r="F11" s="18" t="s">
        <v>15</v>
      </c>
      <c r="G11" s="18" t="s">
        <v>16</v>
      </c>
      <c r="H11" s="18" t="s">
        <v>17</v>
      </c>
      <c r="I11" s="18" t="s">
        <v>18</v>
      </c>
      <c r="J11" s="18" t="s">
        <v>19</v>
      </c>
      <c r="K11" s="18" t="s">
        <v>20</v>
      </c>
      <c r="L11" s="18" t="s">
        <v>21</v>
      </c>
      <c r="M11" s="18" t="s">
        <v>22</v>
      </c>
      <c r="N11" s="18" t="s">
        <v>23</v>
      </c>
      <c r="O11" s="18" t="s">
        <v>24</v>
      </c>
      <c r="P11" s="18" t="s">
        <v>25</v>
      </c>
      <c r="Q11" s="18" t="s">
        <v>26</v>
      </c>
      <c r="R11" s="329"/>
      <c r="S11" s="323"/>
    </row>
    <row r="12" spans="1:19" ht="27.75" customHeight="1">
      <c r="A12" s="38" t="s">
        <v>71</v>
      </c>
      <c r="B12" s="21"/>
      <c r="C12" s="22"/>
      <c r="D12" s="23" t="s">
        <v>72</v>
      </c>
      <c r="E12" s="23">
        <v>100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62">
        <f>SUM('(ตย) คำขอ 56 - 2'!M14)</f>
        <v>2106600</v>
      </c>
      <c r="S12" s="25"/>
    </row>
    <row r="13" spans="1:19" ht="21.75">
      <c r="A13" s="20" t="s">
        <v>33</v>
      </c>
      <c r="B13" s="21"/>
      <c r="C13" s="22"/>
      <c r="D13" s="23" t="s">
        <v>69</v>
      </c>
      <c r="E13" s="73">
        <f>SUM('(ตย) คำขอ 56-1 '!M146)</f>
        <v>1000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61">
        <f>SUM('(ตย) คำขอ 56-1 '!G146)</f>
        <v>3800000</v>
      </c>
      <c r="S13" s="27"/>
    </row>
    <row r="14" spans="1:19" ht="21.75">
      <c r="A14" s="20" t="s">
        <v>34</v>
      </c>
      <c r="B14" s="21"/>
      <c r="C14" s="22"/>
      <c r="D14" s="23" t="s">
        <v>69</v>
      </c>
      <c r="E14" s="73">
        <f>SUM('(ตย) คำขอ 56-1 '!M147)</f>
        <v>500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61">
        <f>SUM('(ตย) คำขอ 56-1 '!G147)</f>
        <v>485000</v>
      </c>
      <c r="S14" s="27"/>
    </row>
    <row r="15" spans="1:19" ht="21.75">
      <c r="A15" s="20" t="s">
        <v>36</v>
      </c>
      <c r="B15" s="21"/>
      <c r="C15" s="22"/>
      <c r="D15" s="23" t="s">
        <v>69</v>
      </c>
      <c r="E15" s="73">
        <f>SUM('(ตย) คำขอ 56-1 '!M148)</f>
        <v>500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61">
        <f>SUM('(ตย) คำขอ 56-1 '!G148)</f>
        <v>485000</v>
      </c>
      <c r="S15" s="27"/>
    </row>
    <row r="16" spans="1:19" ht="21.75">
      <c r="A16" s="20" t="s">
        <v>37</v>
      </c>
      <c r="B16" s="21"/>
      <c r="C16" s="22"/>
      <c r="D16" s="23" t="s">
        <v>69</v>
      </c>
      <c r="E16" s="73">
        <f>SUM('(ตย) คำขอ 56-1 '!M149)</f>
        <v>1000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61">
        <f>SUM('(ตย) คำขอ 56-1 '!G149)</f>
        <v>970000</v>
      </c>
      <c r="S16" s="27"/>
    </row>
    <row r="17" spans="1:19" ht="21.75">
      <c r="A17" s="20" t="s">
        <v>38</v>
      </c>
      <c r="B17" s="21"/>
      <c r="C17" s="22"/>
      <c r="D17" s="23" t="s">
        <v>69</v>
      </c>
      <c r="E17" s="73">
        <f>SUM('(ตย) คำขอ 56-1 '!M150)</f>
        <v>200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61">
        <f>SUM('(ตย) คำขอ 56-1 '!G150)</f>
        <v>700000</v>
      </c>
      <c r="S17" s="27"/>
    </row>
    <row r="18" spans="1:19" ht="21.75">
      <c r="A18" s="20" t="s">
        <v>39</v>
      </c>
      <c r="B18" s="21"/>
      <c r="C18" s="22"/>
      <c r="D18" s="23" t="s">
        <v>69</v>
      </c>
      <c r="E18" s="73">
        <f>SUM('(ตย) คำขอ 56-1 '!M151)</f>
        <v>200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61">
        <f>SUM('(ตย) คำขอ 56-1 '!G151)</f>
        <v>120000</v>
      </c>
      <c r="S18" s="27"/>
    </row>
    <row r="19" spans="1:19" ht="21.75">
      <c r="A19" s="20" t="s">
        <v>40</v>
      </c>
      <c r="B19" s="21"/>
      <c r="C19" s="22"/>
      <c r="D19" s="23" t="s">
        <v>69</v>
      </c>
      <c r="E19" s="73">
        <f>SUM('(ตย) คำขอ 56-1 '!M152)</f>
        <v>50000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61">
        <f>SUM('(ตย) คำขอ 56-1 '!G152)</f>
        <v>370000</v>
      </c>
      <c r="S19" s="27"/>
    </row>
    <row r="20" spans="1:19" ht="21.75">
      <c r="A20" s="20" t="s">
        <v>43</v>
      </c>
      <c r="B20" s="21"/>
      <c r="C20" s="22"/>
      <c r="D20" s="23" t="s">
        <v>69</v>
      </c>
      <c r="E20" s="73">
        <f>SUM('(ตย) คำขอ 56-1 '!M153)</f>
        <v>20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61">
        <f>SUM('(ตย) คำขอ 56-1 '!G153)</f>
        <v>100000</v>
      </c>
      <c r="S20" s="27"/>
    </row>
    <row r="21" spans="1:19" ht="21.75">
      <c r="A21" s="20" t="s">
        <v>113</v>
      </c>
      <c r="B21" s="21"/>
      <c r="C21" s="22"/>
      <c r="D21" s="23" t="s">
        <v>69</v>
      </c>
      <c r="E21" s="73">
        <f>SUM('(ตย) คำขอ 56-1 '!M154)</f>
        <v>0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61">
        <f>SUM('(ตย) คำขอ 56-1 '!G154)</f>
        <v>0</v>
      </c>
      <c r="S21" s="27"/>
    </row>
    <row r="22" spans="1:19" ht="21.75">
      <c r="A22" s="20" t="s">
        <v>41</v>
      </c>
      <c r="B22" s="21"/>
      <c r="C22" s="22"/>
      <c r="D22" s="23" t="s">
        <v>70</v>
      </c>
      <c r="E22" s="73">
        <f>SUM('(ตย) คำขอ 56-1 '!M156)</f>
        <v>0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61">
        <f>SUM('(ตย) คำขอ 56-1 '!G156)</f>
        <v>0</v>
      </c>
      <c r="S22" s="27"/>
    </row>
    <row r="23" spans="1:19" ht="21.75">
      <c r="A23" s="20" t="s">
        <v>126</v>
      </c>
      <c r="B23" s="21"/>
      <c r="C23" s="22"/>
      <c r="D23" s="23" t="s">
        <v>70</v>
      </c>
      <c r="E23" s="73">
        <f>SUM('(ตย) คำขอ 56-1 '!M141)</f>
        <v>0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61">
        <f>SUM('(ตย) คำขอ 56-1 '!G141)</f>
        <v>0</v>
      </c>
      <c r="S23" s="27"/>
    </row>
    <row r="24" spans="1:19" ht="21.75">
      <c r="A24" s="20" t="s">
        <v>127</v>
      </c>
      <c r="B24" s="21"/>
      <c r="C24" s="22"/>
      <c r="D24" s="23" t="s">
        <v>70</v>
      </c>
      <c r="E24" s="73">
        <f>SUM('(ตย) คำขอ 56-1 '!M142)</f>
        <v>0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61">
        <f>SUM('(ตย) คำขอ 56-1 '!G142)</f>
        <v>0</v>
      </c>
      <c r="S24" s="27"/>
    </row>
    <row r="25" spans="1:19" ht="21.75">
      <c r="A25" s="20" t="s">
        <v>120</v>
      </c>
      <c r="B25" s="21"/>
      <c r="C25" s="22"/>
      <c r="D25" s="23" t="s">
        <v>129</v>
      </c>
      <c r="E25" s="73">
        <f>SUM('(ตย) คำขอ 56-1 '!M155)</f>
        <v>0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61">
        <f>SUM('(ตย) คำขอ 56-1 '!G155)</f>
        <v>0</v>
      </c>
      <c r="S25" s="27"/>
    </row>
    <row r="26" spans="1:19" ht="21.75">
      <c r="A26" s="20" t="s">
        <v>122</v>
      </c>
      <c r="B26" s="21"/>
      <c r="C26" s="22"/>
      <c r="D26" s="23" t="s">
        <v>130</v>
      </c>
      <c r="E26" s="73">
        <f>SUM('(ตย) คำขอ 56-1 '!M135)</f>
        <v>0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61">
        <f>SUM('(ตย) คำขอ 56-1 '!G135)</f>
        <v>0</v>
      </c>
      <c r="S26" s="27"/>
    </row>
    <row r="27" spans="1:19" ht="21.75">
      <c r="A27" s="20" t="s">
        <v>124</v>
      </c>
      <c r="B27" s="21"/>
      <c r="C27" s="22"/>
      <c r="D27" s="23" t="s">
        <v>70</v>
      </c>
      <c r="E27" s="73">
        <f>SUM('(ตย) คำขอ 56-1 '!M160)</f>
        <v>0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61">
        <f>SUM('(ตย) คำขอ 56-1 '!G160)</f>
        <v>0</v>
      </c>
      <c r="S27" s="27"/>
    </row>
    <row r="28" spans="1:19" ht="21.75">
      <c r="A28" s="20" t="s">
        <v>128</v>
      </c>
      <c r="B28" s="21"/>
      <c r="C28" s="22"/>
      <c r="D28" s="23" t="s">
        <v>70</v>
      </c>
      <c r="E28" s="73">
        <f>SUM('(ตย) คำขอ 56-1 '!M161)</f>
        <v>0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61">
        <f>SUM('(ตย) คำขอ 56-1 '!G161)</f>
        <v>0</v>
      </c>
      <c r="S28" s="27"/>
    </row>
    <row r="29" spans="1:19" ht="21.75">
      <c r="A29" s="20" t="s">
        <v>125</v>
      </c>
      <c r="B29" s="21"/>
      <c r="C29" s="22"/>
      <c r="D29" s="23" t="s">
        <v>70</v>
      </c>
      <c r="E29" s="73">
        <f>SUM('(ตย) คำขอ 56-1 '!M162)</f>
        <v>0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61">
        <f>SUM('(ตย) คำขอ 56-1 '!G162)</f>
        <v>0</v>
      </c>
      <c r="S29" s="27"/>
    </row>
    <row r="30" spans="1:19" ht="21.75">
      <c r="A30" s="20"/>
      <c r="B30" s="21"/>
      <c r="C30" s="22"/>
      <c r="D30" s="23"/>
      <c r="E30" s="73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61"/>
      <c r="S30" s="27"/>
    </row>
    <row r="31" spans="1:19" s="17" customFormat="1" ht="21.75">
      <c r="A31" s="324" t="s">
        <v>0</v>
      </c>
      <c r="B31" s="325"/>
      <c r="C31" s="326"/>
      <c r="D31" s="18"/>
      <c r="E31" s="18"/>
      <c r="F31" s="28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0"/>
      <c r="R31" s="74">
        <f>SUM(R12:R29)</f>
        <v>9136600</v>
      </c>
      <c r="S31" s="31"/>
    </row>
  </sheetData>
  <sheetProtection/>
  <mergeCells count="11">
    <mergeCell ref="O10:Q10"/>
    <mergeCell ref="F9:Q9"/>
    <mergeCell ref="F10:H10"/>
    <mergeCell ref="I10:K10"/>
    <mergeCell ref="L10:N10"/>
    <mergeCell ref="S9:S11"/>
    <mergeCell ref="A31:C31"/>
    <mergeCell ref="R9:R11"/>
    <mergeCell ref="D9:D11"/>
    <mergeCell ref="E9:E11"/>
    <mergeCell ref="A9:C11"/>
  </mergeCells>
  <printOptions horizontalCentered="1"/>
  <pageMargins left="0" right="0" top="0.55" bottom="0.35" header="0.16" footer="0.21"/>
  <pageSetup horizontalDpi="600" verticalDpi="600" orientation="landscape" paperSize="9" scale="90" r:id="rId2"/>
  <headerFooter alignWithMargins="0">
    <oddHeader xml:space="preserve">&amp;R&amp;"Tahoma,ตัวหนา"&amp;10คำขอ56-3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showZeros="0" zoomScalePageLayoutView="0" workbookViewId="0" topLeftCell="A1">
      <selection activeCell="J15" sqref="J15"/>
    </sheetView>
  </sheetViews>
  <sheetFormatPr defaultColWidth="10.00390625" defaultRowHeight="23.25" customHeight="1"/>
  <cols>
    <col min="1" max="1" width="10.875" style="26" customWidth="1"/>
    <col min="2" max="2" width="5.875" style="26" customWidth="1"/>
    <col min="3" max="3" width="15.375" style="26" customWidth="1"/>
    <col min="4" max="5" width="9.875" style="26" customWidth="1"/>
    <col min="6" max="6" width="11.75390625" style="26" customWidth="1"/>
    <col min="7" max="7" width="10.125" style="26" customWidth="1"/>
    <col min="8" max="8" width="11.00390625" style="26" customWidth="1"/>
    <col min="9" max="9" width="10.25390625" style="26" bestFit="1" customWidth="1"/>
    <col min="10" max="10" width="11.375" style="26" bestFit="1" customWidth="1"/>
    <col min="11" max="11" width="10.625" style="26" bestFit="1" customWidth="1"/>
    <col min="12" max="12" width="9.875" style="26" customWidth="1"/>
    <col min="13" max="13" width="14.00390625" style="26" customWidth="1"/>
    <col min="14" max="14" width="13.125" style="26" customWidth="1"/>
    <col min="15" max="16384" width="10.00390625" style="26" customWidth="1"/>
  </cols>
  <sheetData>
    <row r="1" spans="1:14" s="3" customFormat="1" ht="22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5" customFormat="1" ht="26.25">
      <c r="A3" s="4" t="s">
        <v>216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32.25" customHeight="1">
      <c r="A4" s="6" t="s">
        <v>132</v>
      </c>
      <c r="G4" s="6" t="s">
        <v>2</v>
      </c>
      <c r="H4" s="7" t="s">
        <v>87</v>
      </c>
      <c r="I4" s="7"/>
      <c r="J4" s="7"/>
      <c r="K4" s="7"/>
      <c r="L4" s="32"/>
      <c r="M4" s="32"/>
      <c r="N4" s="32"/>
    </row>
    <row r="5" spans="1:14" s="3" customFormat="1" ht="22.5">
      <c r="A5" s="3" t="s">
        <v>133</v>
      </c>
      <c r="C5" s="9"/>
      <c r="D5" s="10"/>
      <c r="E5" s="10"/>
      <c r="G5" s="3" t="s">
        <v>3</v>
      </c>
      <c r="H5" s="10" t="s">
        <v>86</v>
      </c>
      <c r="I5" s="10"/>
      <c r="J5" s="10"/>
      <c r="K5" s="10"/>
      <c r="L5" s="33"/>
      <c r="M5" s="33"/>
      <c r="N5" s="33"/>
    </row>
    <row r="6" spans="1:14" s="3" customFormat="1" ht="22.5">
      <c r="A6" s="3" t="s">
        <v>131</v>
      </c>
      <c r="B6" s="9"/>
      <c r="C6" s="10"/>
      <c r="D6" s="10"/>
      <c r="E6" s="10"/>
      <c r="G6" s="3" t="s">
        <v>73</v>
      </c>
      <c r="H6" s="12"/>
      <c r="I6" s="14"/>
      <c r="J6" s="14"/>
      <c r="K6" s="14"/>
      <c r="L6" s="33"/>
      <c r="M6" s="33"/>
      <c r="N6" s="33"/>
    </row>
    <row r="7" spans="1:14" s="3" customFormat="1" ht="22.5">
      <c r="A7" s="3" t="s">
        <v>44</v>
      </c>
      <c r="G7" s="3" t="s">
        <v>4</v>
      </c>
      <c r="H7" s="10" t="s">
        <v>68</v>
      </c>
      <c r="I7" s="10"/>
      <c r="J7" s="10"/>
      <c r="K7" s="10"/>
      <c r="L7" s="33"/>
      <c r="M7" s="33"/>
      <c r="N7" s="33"/>
    </row>
    <row r="8" spans="12:14" s="15" customFormat="1" ht="14.25" customHeight="1">
      <c r="L8" s="34"/>
      <c r="M8" s="34"/>
      <c r="N8" s="34"/>
    </row>
    <row r="9" spans="1:14" s="51" customFormat="1" ht="23.25" customHeight="1">
      <c r="A9" s="333" t="s">
        <v>5</v>
      </c>
      <c r="B9" s="334"/>
      <c r="C9" s="335"/>
      <c r="D9" s="48" t="s">
        <v>48</v>
      </c>
      <c r="E9" s="49"/>
      <c r="F9" s="49"/>
      <c r="G9" s="49"/>
      <c r="H9" s="49"/>
      <c r="I9" s="49"/>
      <c r="J9" s="49"/>
      <c r="K9" s="49"/>
      <c r="L9" s="49"/>
      <c r="M9" s="50"/>
      <c r="N9" s="50"/>
    </row>
    <row r="10" spans="1:14" s="15" customFormat="1" ht="23.25" customHeight="1">
      <c r="A10" s="342"/>
      <c r="B10" s="343"/>
      <c r="C10" s="344"/>
      <c r="D10" s="52" t="s">
        <v>49</v>
      </c>
      <c r="E10" s="53"/>
      <c r="F10" s="52" t="s">
        <v>27</v>
      </c>
      <c r="G10" s="54"/>
      <c r="H10" s="53"/>
      <c r="I10" s="52" t="s">
        <v>50</v>
      </c>
      <c r="J10" s="53"/>
      <c r="K10" s="55"/>
      <c r="L10" s="56"/>
      <c r="M10" s="57" t="s">
        <v>51</v>
      </c>
      <c r="N10" s="57" t="s">
        <v>10</v>
      </c>
    </row>
    <row r="11" spans="1:14" s="34" customFormat="1" ht="23.25" customHeight="1">
      <c r="A11" s="342"/>
      <c r="B11" s="343"/>
      <c r="C11" s="344"/>
      <c r="D11" s="55" t="s">
        <v>52</v>
      </c>
      <c r="E11" s="55" t="s">
        <v>53</v>
      </c>
      <c r="F11" s="55" t="s">
        <v>54</v>
      </c>
      <c r="G11" s="55" t="s">
        <v>55</v>
      </c>
      <c r="H11" s="55" t="s">
        <v>56</v>
      </c>
      <c r="I11" s="55" t="s">
        <v>57</v>
      </c>
      <c r="J11" s="55" t="s">
        <v>58</v>
      </c>
      <c r="K11" s="46" t="s">
        <v>59</v>
      </c>
      <c r="L11" s="58" t="s">
        <v>60</v>
      </c>
      <c r="M11" s="46"/>
      <c r="N11" s="46"/>
    </row>
    <row r="12" spans="1:14" s="15" customFormat="1" ht="23.25" customHeight="1">
      <c r="A12" s="345"/>
      <c r="B12" s="346"/>
      <c r="C12" s="347"/>
      <c r="D12" s="59"/>
      <c r="E12" s="59" t="s">
        <v>61</v>
      </c>
      <c r="F12" s="59" t="s">
        <v>62</v>
      </c>
      <c r="G12" s="59" t="s">
        <v>63</v>
      </c>
      <c r="H12" s="59" t="s">
        <v>64</v>
      </c>
      <c r="I12" s="47"/>
      <c r="J12" s="59" t="s">
        <v>65</v>
      </c>
      <c r="K12" s="47"/>
      <c r="L12" s="60"/>
      <c r="M12" s="59"/>
      <c r="N12" s="59"/>
    </row>
    <row r="13" spans="1:14" ht="23.25" customHeight="1">
      <c r="A13" s="20"/>
      <c r="B13" s="21"/>
      <c r="C13" s="22"/>
      <c r="D13" s="61"/>
      <c r="E13" s="61"/>
      <c r="F13" s="62"/>
      <c r="G13" s="62"/>
      <c r="H13" s="62"/>
      <c r="I13" s="62"/>
      <c r="J13" s="61"/>
      <c r="K13" s="61"/>
      <c r="L13" s="61"/>
      <c r="M13" s="62"/>
      <c r="N13" s="27"/>
    </row>
    <row r="14" spans="1:14" ht="23.25" customHeight="1">
      <c r="A14" s="38" t="s">
        <v>71</v>
      </c>
      <c r="B14" s="21"/>
      <c r="C14" s="22"/>
      <c r="D14" s="61"/>
      <c r="E14" s="61"/>
      <c r="F14" s="69">
        <f>SUM('(ตย) คำขอ 56-1 '!G17+'(ตย) คำขอ 56-1 '!G20+'(ตย) คำขอ 56-1 '!G58)</f>
        <v>778100</v>
      </c>
      <c r="G14" s="69">
        <f>SUM('(ตย) คำขอ 56-1 '!G49)</f>
        <v>432000</v>
      </c>
      <c r="H14" s="69">
        <f>SUM('(ตย) คำขอ 56-1 '!G83)</f>
        <v>18000</v>
      </c>
      <c r="I14" s="69">
        <f>SUM('(ตย) คำขอ 56-1 '!G89)</f>
        <v>878500</v>
      </c>
      <c r="J14" s="69">
        <f>SUM('(ตย) คำขอ 56-1 '!G118,'(ตย) คำขอ 56-1 '!G125,'(ตย) คำขอ 56-1 '!G158)</f>
        <v>0</v>
      </c>
      <c r="K14" s="61"/>
      <c r="L14" s="61"/>
      <c r="M14" s="69">
        <f>SUM(F14:L14)</f>
        <v>2106600</v>
      </c>
      <c r="N14" s="27"/>
    </row>
    <row r="15" spans="1:14" ht="23.25" customHeight="1">
      <c r="A15" s="20" t="s">
        <v>33</v>
      </c>
      <c r="B15" s="21"/>
      <c r="C15" s="22"/>
      <c r="D15" s="61"/>
      <c r="E15" s="61"/>
      <c r="F15" s="61"/>
      <c r="G15" s="63"/>
      <c r="H15" s="61"/>
      <c r="I15" s="61"/>
      <c r="J15" s="69">
        <f>SUM('(ตย) คำขอ 56-1 '!G146)</f>
        <v>3800000</v>
      </c>
      <c r="K15" s="61"/>
      <c r="L15" s="61"/>
      <c r="M15" s="69">
        <f aca="true" t="shared" si="0" ref="M15:M31">SUM(F15:L15)</f>
        <v>3800000</v>
      </c>
      <c r="N15" s="27"/>
    </row>
    <row r="16" spans="1:14" ht="23.25" customHeight="1">
      <c r="A16" s="20" t="s">
        <v>34</v>
      </c>
      <c r="B16" s="21"/>
      <c r="C16" s="22"/>
      <c r="D16" s="61"/>
      <c r="E16" s="61"/>
      <c r="F16" s="61"/>
      <c r="G16" s="63"/>
      <c r="H16" s="61"/>
      <c r="I16" s="61"/>
      <c r="J16" s="69">
        <f>SUM('(ตย) คำขอ 56-1 '!G147)</f>
        <v>485000</v>
      </c>
      <c r="K16" s="61"/>
      <c r="L16" s="61"/>
      <c r="M16" s="69">
        <f t="shared" si="0"/>
        <v>485000</v>
      </c>
      <c r="N16" s="27"/>
    </row>
    <row r="17" spans="1:14" ht="23.25" customHeight="1">
      <c r="A17" s="20" t="s">
        <v>36</v>
      </c>
      <c r="B17" s="21"/>
      <c r="C17" s="22"/>
      <c r="D17" s="61"/>
      <c r="E17" s="61"/>
      <c r="F17" s="61"/>
      <c r="G17" s="61"/>
      <c r="H17" s="61"/>
      <c r="I17" s="61"/>
      <c r="J17" s="69">
        <f>SUM('(ตย) คำขอ 56-1 '!G148)</f>
        <v>485000</v>
      </c>
      <c r="K17" s="61"/>
      <c r="L17" s="61"/>
      <c r="M17" s="69">
        <f t="shared" si="0"/>
        <v>485000</v>
      </c>
      <c r="N17" s="27"/>
    </row>
    <row r="18" spans="1:14" ht="23.25" customHeight="1">
      <c r="A18" s="20" t="s">
        <v>37</v>
      </c>
      <c r="B18" s="21"/>
      <c r="C18" s="22"/>
      <c r="D18" s="61"/>
      <c r="E18" s="61"/>
      <c r="F18" s="61"/>
      <c r="G18" s="61"/>
      <c r="H18" s="61"/>
      <c r="I18" s="61"/>
      <c r="J18" s="69">
        <f>SUM('(ตย) คำขอ 56-1 '!G149)</f>
        <v>970000</v>
      </c>
      <c r="K18" s="61"/>
      <c r="L18" s="61"/>
      <c r="M18" s="69">
        <f t="shared" si="0"/>
        <v>970000</v>
      </c>
      <c r="N18" s="27"/>
    </row>
    <row r="19" spans="1:14" ht="23.25" customHeight="1">
      <c r="A19" s="20" t="s">
        <v>38</v>
      </c>
      <c r="B19" s="21"/>
      <c r="C19" s="22"/>
      <c r="D19" s="61"/>
      <c r="E19" s="61"/>
      <c r="F19" s="61"/>
      <c r="G19" s="61"/>
      <c r="H19" s="61"/>
      <c r="I19" s="61"/>
      <c r="J19" s="69">
        <f>SUM('(ตย) คำขอ 56-1 '!G150)</f>
        <v>700000</v>
      </c>
      <c r="K19" s="61"/>
      <c r="L19" s="61"/>
      <c r="M19" s="69">
        <f t="shared" si="0"/>
        <v>700000</v>
      </c>
      <c r="N19" s="27"/>
    </row>
    <row r="20" spans="1:14" ht="23.25" customHeight="1">
      <c r="A20" s="20" t="s">
        <v>39</v>
      </c>
      <c r="B20" s="21"/>
      <c r="C20" s="22"/>
      <c r="D20" s="61"/>
      <c r="E20" s="61"/>
      <c r="F20" s="61"/>
      <c r="G20" s="61"/>
      <c r="H20" s="61"/>
      <c r="I20" s="61"/>
      <c r="J20" s="69">
        <f>SUM('(ตย) คำขอ 56-1 '!G151)</f>
        <v>120000</v>
      </c>
      <c r="K20" s="61"/>
      <c r="L20" s="61"/>
      <c r="M20" s="69">
        <f t="shared" si="0"/>
        <v>120000</v>
      </c>
      <c r="N20" s="27"/>
    </row>
    <row r="21" spans="1:14" ht="23.25" customHeight="1">
      <c r="A21" s="20" t="s">
        <v>40</v>
      </c>
      <c r="B21" s="21"/>
      <c r="C21" s="22"/>
      <c r="D21" s="61"/>
      <c r="E21" s="61"/>
      <c r="F21" s="61"/>
      <c r="G21" s="61"/>
      <c r="H21" s="61"/>
      <c r="I21" s="61"/>
      <c r="J21" s="69">
        <f>SUM('(ตย) คำขอ 56-1 '!G152)</f>
        <v>370000</v>
      </c>
      <c r="K21" s="61"/>
      <c r="L21" s="61"/>
      <c r="M21" s="69">
        <f t="shared" si="0"/>
        <v>370000</v>
      </c>
      <c r="N21" s="27"/>
    </row>
    <row r="22" spans="1:14" ht="23.25" customHeight="1">
      <c r="A22" s="20" t="s">
        <v>43</v>
      </c>
      <c r="B22" s="21"/>
      <c r="C22" s="22"/>
      <c r="D22" s="61"/>
      <c r="E22" s="61"/>
      <c r="F22" s="61"/>
      <c r="G22" s="61"/>
      <c r="H22" s="61"/>
      <c r="I22" s="61"/>
      <c r="J22" s="69">
        <f>SUM('(ตย) คำขอ 56-1 '!G153)</f>
        <v>100000</v>
      </c>
      <c r="K22" s="61"/>
      <c r="L22" s="61"/>
      <c r="M22" s="69">
        <f t="shared" si="0"/>
        <v>100000</v>
      </c>
      <c r="N22" s="27"/>
    </row>
    <row r="23" spans="1:14" ht="23.25" customHeight="1">
      <c r="A23" s="20" t="s">
        <v>113</v>
      </c>
      <c r="B23" s="21"/>
      <c r="C23" s="22"/>
      <c r="D23" s="61"/>
      <c r="E23" s="61"/>
      <c r="F23" s="61"/>
      <c r="G23" s="61"/>
      <c r="H23" s="61"/>
      <c r="I23" s="61"/>
      <c r="J23" s="69">
        <f>SUM('(ตย) คำขอ 56-1 '!G154)</f>
        <v>0</v>
      </c>
      <c r="K23" s="61"/>
      <c r="L23" s="61"/>
      <c r="M23" s="69">
        <f t="shared" si="0"/>
        <v>0</v>
      </c>
      <c r="N23" s="27"/>
    </row>
    <row r="24" spans="1:14" ht="23.25" customHeight="1">
      <c r="A24" s="20" t="s">
        <v>41</v>
      </c>
      <c r="B24" s="21"/>
      <c r="C24" s="22"/>
      <c r="D24" s="76"/>
      <c r="E24" s="61"/>
      <c r="F24" s="61"/>
      <c r="G24" s="61"/>
      <c r="H24" s="61"/>
      <c r="I24" s="61"/>
      <c r="J24" s="69">
        <f>SUM('(ตย) คำขอ 56-1 '!G156)</f>
        <v>0</v>
      </c>
      <c r="K24" s="61"/>
      <c r="L24" s="61"/>
      <c r="M24" s="69">
        <f t="shared" si="0"/>
        <v>0</v>
      </c>
      <c r="N24" s="27"/>
    </row>
    <row r="25" spans="1:14" ht="23.25" customHeight="1">
      <c r="A25" s="20" t="s">
        <v>126</v>
      </c>
      <c r="B25" s="21"/>
      <c r="C25" s="21"/>
      <c r="D25" s="76"/>
      <c r="E25" s="61"/>
      <c r="F25" s="61"/>
      <c r="G25" s="61"/>
      <c r="H25" s="61"/>
      <c r="I25" s="61"/>
      <c r="J25" s="69">
        <f>SUM('(ตย) คำขอ 56-1 '!G141)</f>
        <v>0</v>
      </c>
      <c r="K25" s="61"/>
      <c r="L25" s="61"/>
      <c r="M25" s="69">
        <f t="shared" si="0"/>
        <v>0</v>
      </c>
      <c r="N25" s="27"/>
    </row>
    <row r="26" spans="1:14" ht="23.25" customHeight="1">
      <c r="A26" s="20" t="s">
        <v>127</v>
      </c>
      <c r="B26" s="21"/>
      <c r="C26" s="21"/>
      <c r="D26" s="76"/>
      <c r="E26" s="61"/>
      <c r="F26" s="61"/>
      <c r="G26" s="61"/>
      <c r="H26" s="61"/>
      <c r="I26" s="61"/>
      <c r="J26" s="69">
        <f>SUM('(ตย) คำขอ 56-1 '!G142)</f>
        <v>0</v>
      </c>
      <c r="K26" s="61"/>
      <c r="L26" s="61"/>
      <c r="M26" s="69">
        <f t="shared" si="0"/>
        <v>0</v>
      </c>
      <c r="N26" s="27"/>
    </row>
    <row r="27" spans="1:14" ht="23.25" customHeight="1">
      <c r="A27" s="20" t="s">
        <v>120</v>
      </c>
      <c r="B27" s="21"/>
      <c r="C27" s="21"/>
      <c r="D27" s="76"/>
      <c r="E27" s="61"/>
      <c r="F27" s="61"/>
      <c r="G27" s="61"/>
      <c r="H27" s="61"/>
      <c r="I27" s="61"/>
      <c r="J27" s="69">
        <f>SUM('(ตย) คำขอ 56-1 '!G155)</f>
        <v>0</v>
      </c>
      <c r="K27" s="61"/>
      <c r="L27" s="61"/>
      <c r="M27" s="69">
        <f t="shared" si="0"/>
        <v>0</v>
      </c>
      <c r="N27" s="27"/>
    </row>
    <row r="28" spans="1:14" ht="23.25" customHeight="1">
      <c r="A28" s="20" t="s">
        <v>122</v>
      </c>
      <c r="B28" s="21"/>
      <c r="C28" s="21"/>
      <c r="D28" s="76"/>
      <c r="E28" s="61"/>
      <c r="F28" s="61"/>
      <c r="G28" s="61"/>
      <c r="H28" s="61"/>
      <c r="I28" s="61"/>
      <c r="J28" s="69">
        <f>SUM('(ตย) คำขอ 56-1 '!G135)</f>
        <v>0</v>
      </c>
      <c r="K28" s="61"/>
      <c r="L28" s="61"/>
      <c r="M28" s="69">
        <f t="shared" si="0"/>
        <v>0</v>
      </c>
      <c r="N28" s="27"/>
    </row>
    <row r="29" spans="1:14" ht="23.25" customHeight="1">
      <c r="A29" s="20" t="s">
        <v>124</v>
      </c>
      <c r="B29" s="21"/>
      <c r="C29" s="21"/>
      <c r="D29" s="76"/>
      <c r="E29" s="61"/>
      <c r="F29" s="61"/>
      <c r="G29" s="61"/>
      <c r="H29" s="61"/>
      <c r="I29" s="61"/>
      <c r="J29" s="69">
        <f>SUM('(ตย) คำขอ 56-1 '!G160)</f>
        <v>0</v>
      </c>
      <c r="K29" s="61"/>
      <c r="L29" s="61"/>
      <c r="M29" s="69">
        <f t="shared" si="0"/>
        <v>0</v>
      </c>
      <c r="N29" s="27"/>
    </row>
    <row r="30" spans="1:14" ht="23.25" customHeight="1">
      <c r="A30" s="20" t="s">
        <v>128</v>
      </c>
      <c r="B30" s="21"/>
      <c r="C30" s="21"/>
      <c r="D30" s="76"/>
      <c r="E30" s="61"/>
      <c r="F30" s="61"/>
      <c r="G30" s="61"/>
      <c r="H30" s="61"/>
      <c r="I30" s="61"/>
      <c r="J30" s="69">
        <f>SUM('(ตย) คำขอ 56-1 '!G161)</f>
        <v>0</v>
      </c>
      <c r="K30" s="61"/>
      <c r="L30" s="61"/>
      <c r="M30" s="69">
        <f t="shared" si="0"/>
        <v>0</v>
      </c>
      <c r="N30" s="27"/>
    </row>
    <row r="31" spans="1:14" ht="23.25" customHeight="1">
      <c r="A31" s="20" t="s">
        <v>125</v>
      </c>
      <c r="B31" s="21"/>
      <c r="C31" s="21"/>
      <c r="D31" s="76"/>
      <c r="E31" s="61"/>
      <c r="F31" s="61"/>
      <c r="G31" s="61"/>
      <c r="H31" s="61"/>
      <c r="I31" s="61"/>
      <c r="J31" s="69">
        <f>SUM('(ตย) คำขอ 56-1 '!G162)</f>
        <v>0</v>
      </c>
      <c r="K31" s="61"/>
      <c r="L31" s="61"/>
      <c r="M31" s="69">
        <f t="shared" si="0"/>
        <v>0</v>
      </c>
      <c r="N31" s="27"/>
    </row>
    <row r="32" spans="1:14" ht="23.25" customHeight="1">
      <c r="A32" s="324" t="s">
        <v>0</v>
      </c>
      <c r="B32" s="325"/>
      <c r="C32" s="325"/>
      <c r="D32" s="77">
        <f>SUM(D14:D31)</f>
        <v>0</v>
      </c>
      <c r="E32" s="77">
        <f aca="true" t="shared" si="1" ref="E32:L32">SUM(E14:E31)</f>
        <v>0</v>
      </c>
      <c r="F32" s="77">
        <f t="shared" si="1"/>
        <v>778100</v>
      </c>
      <c r="G32" s="77">
        <f t="shared" si="1"/>
        <v>432000</v>
      </c>
      <c r="H32" s="77">
        <f t="shared" si="1"/>
        <v>18000</v>
      </c>
      <c r="I32" s="77">
        <f t="shared" si="1"/>
        <v>878500</v>
      </c>
      <c r="J32" s="77">
        <f>SUM(J14:J31)</f>
        <v>7030000</v>
      </c>
      <c r="K32" s="77">
        <f t="shared" si="1"/>
        <v>0</v>
      </c>
      <c r="L32" s="77">
        <f t="shared" si="1"/>
        <v>0</v>
      </c>
      <c r="M32" s="77">
        <f>SUM(M14:M31)</f>
        <v>9136600</v>
      </c>
      <c r="N32" s="77"/>
    </row>
  </sheetData>
  <sheetProtection/>
  <mergeCells count="2">
    <mergeCell ref="A9:C12"/>
    <mergeCell ref="A32:C32"/>
  </mergeCells>
  <printOptions horizontalCentered="1"/>
  <pageMargins left="0" right="0" top="0.5" bottom="0.35" header="0.2" footer="0.21"/>
  <pageSetup horizontalDpi="600" verticalDpi="600" orientation="landscape" paperSize="9" scale="90" r:id="rId1"/>
  <headerFooter alignWithMargins="0">
    <oddHeader>&amp;R&amp;"EucrosiaUPC,ตัวหนา"คำขอ56-2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S252"/>
  <sheetViews>
    <sheetView showZeros="0" tabSelected="1" zoomScale="84" zoomScaleNormal="84" zoomScalePageLayoutView="0" workbookViewId="0" topLeftCell="A1">
      <selection activeCell="G11" sqref="G11"/>
    </sheetView>
  </sheetViews>
  <sheetFormatPr defaultColWidth="10.00390625" defaultRowHeight="24"/>
  <cols>
    <col min="1" max="1" width="10.625" style="16" customWidth="1"/>
    <col min="2" max="2" width="10.50390625" style="16" customWidth="1"/>
    <col min="3" max="3" width="14.50390625" style="16" customWidth="1"/>
    <col min="4" max="4" width="13.25390625" style="16" customWidth="1"/>
    <col min="5" max="5" width="1.37890625" style="16" hidden="1" customWidth="1"/>
    <col min="6" max="7" width="16.625" style="16" customWidth="1"/>
    <col min="8" max="8" width="8.375" style="16" customWidth="1"/>
    <col min="9" max="9" width="4.75390625" style="16" customWidth="1"/>
    <col min="10" max="10" width="7.375" style="16" customWidth="1"/>
    <col min="11" max="11" width="10.50390625" style="16" customWidth="1"/>
    <col min="12" max="12" width="5.75390625" style="16" customWidth="1"/>
    <col min="13" max="13" width="8.125" style="16" customWidth="1"/>
    <col min="14" max="14" width="8.625" style="16" customWidth="1"/>
    <col min="15" max="15" width="10.625" style="16" customWidth="1"/>
    <col min="16" max="16" width="4.125" style="16" bestFit="1" customWidth="1"/>
    <col min="17" max="17" width="41.375" style="16" hidden="1" customWidth="1"/>
    <col min="18" max="18" width="11.375" style="16" hidden="1" customWidth="1"/>
    <col min="19" max="19" width="6.75390625" style="129" hidden="1" customWidth="1"/>
    <col min="20" max="16384" width="10.00390625" style="16" customWidth="1"/>
  </cols>
  <sheetData>
    <row r="2" spans="1:19" s="3" customFormat="1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66"/>
    </row>
    <row r="3" spans="1:19" s="5" customFormat="1" ht="26.25">
      <c r="A3" s="4" t="s">
        <v>215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25"/>
    </row>
    <row r="4" spans="1:19" s="6" customFormat="1" ht="30.75" customHeight="1">
      <c r="A4" s="6" t="s">
        <v>132</v>
      </c>
      <c r="H4" s="6" t="s">
        <v>46</v>
      </c>
      <c r="I4" s="7"/>
      <c r="J4" s="7"/>
      <c r="K4" s="7"/>
      <c r="L4" s="7"/>
      <c r="M4" s="7"/>
      <c r="N4" s="7"/>
      <c r="O4" s="7"/>
      <c r="P4" s="7"/>
      <c r="Q4" s="7"/>
      <c r="R4" s="32"/>
      <c r="S4" s="126"/>
    </row>
    <row r="5" spans="1:19" s="3" customFormat="1" ht="22.5">
      <c r="A5" s="3" t="s">
        <v>133</v>
      </c>
      <c r="C5" s="9"/>
      <c r="D5" s="10"/>
      <c r="E5" s="10"/>
      <c r="F5" s="33"/>
      <c r="H5" s="3" t="s">
        <v>45</v>
      </c>
      <c r="I5" s="14"/>
      <c r="J5" s="14"/>
      <c r="K5" s="14"/>
      <c r="L5" s="14"/>
      <c r="M5" s="14"/>
      <c r="N5" s="14"/>
      <c r="O5" s="14"/>
      <c r="P5" s="14"/>
      <c r="Q5" s="14"/>
      <c r="R5" s="33"/>
      <c r="S5" s="127"/>
    </row>
    <row r="6" spans="1:19" s="3" customFormat="1" ht="22.5">
      <c r="A6" s="3" t="s">
        <v>131</v>
      </c>
      <c r="B6" s="9"/>
      <c r="C6" s="10"/>
      <c r="D6" s="10"/>
      <c r="E6" s="10"/>
      <c r="F6" s="33"/>
      <c r="H6" s="3" t="s">
        <v>73</v>
      </c>
      <c r="I6" s="41"/>
      <c r="J6" s="14"/>
      <c r="K6" s="14"/>
      <c r="L6" s="14"/>
      <c r="M6" s="14"/>
      <c r="N6" s="14"/>
      <c r="O6" s="14"/>
      <c r="P6" s="14"/>
      <c r="Q6" s="14"/>
      <c r="R6" s="33"/>
      <c r="S6" s="127"/>
    </row>
    <row r="7" spans="1:19" s="3" customFormat="1" ht="22.5">
      <c r="A7" s="3" t="s">
        <v>452</v>
      </c>
      <c r="H7" s="3" t="s">
        <v>47</v>
      </c>
      <c r="I7" s="10"/>
      <c r="J7" s="14"/>
      <c r="K7" s="14"/>
      <c r="L7" s="14"/>
      <c r="M7" s="14"/>
      <c r="N7" s="14"/>
      <c r="O7" s="14"/>
      <c r="P7" s="14"/>
      <c r="Q7" s="14"/>
      <c r="R7" s="33"/>
      <c r="S7" s="127"/>
    </row>
    <row r="8" spans="16:19" s="15" customFormat="1" ht="14.25" customHeight="1">
      <c r="P8" s="34"/>
      <c r="Q8" s="34"/>
      <c r="R8" s="34"/>
      <c r="S8" s="128"/>
    </row>
    <row r="9" spans="1:19" s="3" customFormat="1" ht="22.5">
      <c r="A9" s="93" t="s">
        <v>28</v>
      </c>
      <c r="B9" s="94"/>
      <c r="C9" s="94"/>
      <c r="D9" s="95"/>
      <c r="E9" s="37"/>
      <c r="F9" s="35" t="s">
        <v>29</v>
      </c>
      <c r="G9" s="37"/>
      <c r="H9" s="333" t="s">
        <v>138</v>
      </c>
      <c r="I9" s="334"/>
      <c r="J9" s="334"/>
      <c r="K9" s="334"/>
      <c r="L9" s="334"/>
      <c r="M9" s="334"/>
      <c r="N9" s="334"/>
      <c r="O9" s="334"/>
      <c r="P9" s="335"/>
      <c r="Q9" s="36" t="s">
        <v>30</v>
      </c>
      <c r="R9" s="36"/>
      <c r="S9" s="66"/>
    </row>
    <row r="10" spans="1:19" s="3" customFormat="1" ht="22.5">
      <c r="A10" s="131" t="s">
        <v>135</v>
      </c>
      <c r="B10" s="96"/>
      <c r="C10" s="96"/>
      <c r="D10" s="97"/>
      <c r="E10" s="36"/>
      <c r="F10" s="135" t="s">
        <v>136</v>
      </c>
      <c r="G10" s="130" t="s">
        <v>137</v>
      </c>
      <c r="H10" s="345"/>
      <c r="I10" s="346"/>
      <c r="J10" s="346"/>
      <c r="K10" s="346"/>
      <c r="L10" s="346"/>
      <c r="M10" s="346"/>
      <c r="N10" s="346"/>
      <c r="O10" s="346"/>
      <c r="P10" s="347"/>
      <c r="Q10" s="36"/>
      <c r="R10" s="36"/>
      <c r="S10" s="66"/>
    </row>
    <row r="11" spans="1:19" s="3" customFormat="1" ht="22.5">
      <c r="A11" s="35" t="s">
        <v>88</v>
      </c>
      <c r="B11" s="36"/>
      <c r="C11" s="36"/>
      <c r="D11" s="36"/>
      <c r="E11" s="36"/>
      <c r="F11" s="136" t="s">
        <v>206</v>
      </c>
      <c r="G11" s="88">
        <f>SUM(G12+G16+G88+G165+G171)</f>
        <v>9136600</v>
      </c>
      <c r="H11" s="35"/>
      <c r="I11" s="36"/>
      <c r="J11" s="36"/>
      <c r="K11" s="36"/>
      <c r="L11" s="36"/>
      <c r="M11" s="36"/>
      <c r="N11" s="36"/>
      <c r="O11" s="36"/>
      <c r="P11" s="37"/>
      <c r="Q11" s="35"/>
      <c r="R11" s="36"/>
      <c r="S11" s="66"/>
    </row>
    <row r="12" spans="1:19" s="3" customFormat="1" ht="22.5" hidden="1">
      <c r="A12" s="71" t="s">
        <v>89</v>
      </c>
      <c r="B12" s="36"/>
      <c r="C12" s="36"/>
      <c r="D12" s="36"/>
      <c r="E12" s="36"/>
      <c r="F12" s="136"/>
      <c r="G12" s="89">
        <f>SUM(G13+G14+G15)</f>
        <v>0</v>
      </c>
      <c r="H12" s="35"/>
      <c r="I12" s="36"/>
      <c r="J12" s="36"/>
      <c r="K12" s="36"/>
      <c r="L12" s="36"/>
      <c r="M12" s="36"/>
      <c r="N12" s="36"/>
      <c r="O12" s="36"/>
      <c r="P12" s="37"/>
      <c r="Q12" s="35"/>
      <c r="R12" s="36"/>
      <c r="S12" s="66"/>
    </row>
    <row r="13" spans="1:19" s="3" customFormat="1" ht="22.5" hidden="1">
      <c r="A13" s="67" t="s">
        <v>90</v>
      </c>
      <c r="B13" s="65"/>
      <c r="C13" s="65"/>
      <c r="D13" s="65"/>
      <c r="E13" s="65"/>
      <c r="F13" s="121"/>
      <c r="G13" s="67"/>
      <c r="H13" s="64"/>
      <c r="I13" s="65"/>
      <c r="J13" s="65"/>
      <c r="K13" s="65"/>
      <c r="L13" s="65"/>
      <c r="M13" s="65"/>
      <c r="N13" s="65"/>
      <c r="O13" s="65"/>
      <c r="P13" s="66"/>
      <c r="Q13" s="64"/>
      <c r="R13" s="65"/>
      <c r="S13" s="66"/>
    </row>
    <row r="14" spans="1:19" s="3" customFormat="1" ht="22.5" hidden="1">
      <c r="A14" s="67" t="s">
        <v>91</v>
      </c>
      <c r="B14" s="65"/>
      <c r="C14" s="65"/>
      <c r="D14" s="65"/>
      <c r="E14" s="65"/>
      <c r="F14" s="121"/>
      <c r="G14" s="67"/>
      <c r="H14" s="64"/>
      <c r="I14" s="65"/>
      <c r="J14" s="65"/>
      <c r="K14" s="65"/>
      <c r="L14" s="65"/>
      <c r="M14" s="65"/>
      <c r="N14" s="65"/>
      <c r="O14" s="65"/>
      <c r="P14" s="66"/>
      <c r="Q14" s="64"/>
      <c r="R14" s="65"/>
      <c r="S14" s="66"/>
    </row>
    <row r="15" spans="1:19" s="3" customFormat="1" ht="22.5" hidden="1">
      <c r="A15" s="67" t="s">
        <v>92</v>
      </c>
      <c r="B15" s="65"/>
      <c r="C15" s="65"/>
      <c r="D15" s="65"/>
      <c r="E15" s="65"/>
      <c r="F15" s="121"/>
      <c r="G15" s="67"/>
      <c r="H15" s="64"/>
      <c r="I15" s="65"/>
      <c r="J15" s="65"/>
      <c r="K15" s="65"/>
      <c r="L15" s="65"/>
      <c r="M15" s="65"/>
      <c r="N15" s="65"/>
      <c r="O15" s="65"/>
      <c r="P15" s="66"/>
      <c r="Q15" s="64"/>
      <c r="R15" s="65"/>
      <c r="S15" s="66"/>
    </row>
    <row r="16" spans="1:19" s="3" customFormat="1" ht="22.5">
      <c r="A16" s="71" t="s">
        <v>93</v>
      </c>
      <c r="B16" s="36"/>
      <c r="C16" s="36"/>
      <c r="D16" s="36"/>
      <c r="E16" s="36"/>
      <c r="F16" s="136"/>
      <c r="G16" s="88">
        <f>SUM(G17+G20+G49+G58+G83)</f>
        <v>1228100</v>
      </c>
      <c r="H16" s="35"/>
      <c r="I16" s="36"/>
      <c r="J16" s="36"/>
      <c r="K16" s="36"/>
      <c r="L16" s="36"/>
      <c r="M16" s="36"/>
      <c r="N16" s="36"/>
      <c r="O16" s="36"/>
      <c r="P16" s="37"/>
      <c r="Q16" s="35"/>
      <c r="R16" s="36"/>
      <c r="S16" s="66"/>
    </row>
    <row r="17" spans="1:19" s="3" customFormat="1" ht="22.5">
      <c r="A17" s="67" t="s">
        <v>94</v>
      </c>
      <c r="B17" s="65"/>
      <c r="C17" s="65"/>
      <c r="D17" s="65"/>
      <c r="E17" s="65"/>
      <c r="F17" s="121"/>
      <c r="G17" s="90">
        <f>SUM(G18)</f>
        <v>0</v>
      </c>
      <c r="H17" s="64"/>
      <c r="I17" s="65"/>
      <c r="J17" s="65"/>
      <c r="K17" s="65"/>
      <c r="L17" s="65"/>
      <c r="M17" s="65"/>
      <c r="N17" s="65"/>
      <c r="O17" s="65"/>
      <c r="P17" s="66"/>
      <c r="Q17" s="64"/>
      <c r="R17" s="65"/>
      <c r="S17" s="66"/>
    </row>
    <row r="18" spans="1:19" s="3" customFormat="1" ht="22.5">
      <c r="A18" s="20" t="s">
        <v>139</v>
      </c>
      <c r="B18" s="65"/>
      <c r="C18" s="65"/>
      <c r="D18" s="65"/>
      <c r="E18" s="65"/>
      <c r="F18" s="121"/>
      <c r="G18" s="72" t="s">
        <v>354</v>
      </c>
      <c r="H18" s="20" t="s">
        <v>354</v>
      </c>
      <c r="I18" s="21"/>
      <c r="J18" s="21"/>
      <c r="K18" s="21" t="s">
        <v>354</v>
      </c>
      <c r="L18" s="21" t="s">
        <v>354</v>
      </c>
      <c r="M18" s="21" t="s">
        <v>354</v>
      </c>
      <c r="N18" s="21" t="s">
        <v>354</v>
      </c>
      <c r="O18" s="43" t="s">
        <v>354</v>
      </c>
      <c r="P18" s="22" t="s">
        <v>354</v>
      </c>
      <c r="Q18" s="64"/>
      <c r="R18" s="65"/>
      <c r="S18" s="66"/>
    </row>
    <row r="19" spans="1:19" s="3" customFormat="1" ht="22.5">
      <c r="A19" s="20" t="s">
        <v>134</v>
      </c>
      <c r="B19" s="65"/>
      <c r="C19" s="65"/>
      <c r="D19" s="65"/>
      <c r="E19" s="65"/>
      <c r="F19" s="121"/>
      <c r="G19" s="72"/>
      <c r="H19" s="20"/>
      <c r="I19" s="21"/>
      <c r="J19" s="21"/>
      <c r="K19" s="21"/>
      <c r="L19" s="21"/>
      <c r="M19" s="21"/>
      <c r="N19" s="21"/>
      <c r="O19" s="43"/>
      <c r="P19" s="22"/>
      <c r="Q19" s="64"/>
      <c r="R19" s="65"/>
      <c r="S19" s="66"/>
    </row>
    <row r="20" spans="1:19" s="39" customFormat="1" ht="24" customHeight="1">
      <c r="A20" s="67" t="s">
        <v>95</v>
      </c>
      <c r="B20" s="21"/>
      <c r="C20" s="21"/>
      <c r="D20" s="21"/>
      <c r="E20" s="21"/>
      <c r="F20" s="27"/>
      <c r="G20" s="70">
        <f>SUM(G21+G24+G33+G43)</f>
        <v>170300</v>
      </c>
      <c r="H20" s="20"/>
      <c r="I20" s="21"/>
      <c r="J20" s="21"/>
      <c r="K20" s="21"/>
      <c r="L20" s="21"/>
      <c r="M20" s="21"/>
      <c r="N20" s="21"/>
      <c r="O20" s="21"/>
      <c r="P20" s="22"/>
      <c r="Q20" s="20"/>
      <c r="R20" s="21"/>
      <c r="S20" s="22"/>
    </row>
    <row r="21" spans="1:19" s="39" customFormat="1" ht="24" customHeight="1">
      <c r="A21" s="20" t="s">
        <v>140</v>
      </c>
      <c r="B21" s="21"/>
      <c r="C21" s="21"/>
      <c r="D21" s="21"/>
      <c r="E21" s="21"/>
      <c r="F21" s="27"/>
      <c r="G21" s="72">
        <f>SUM(G22:G23)</f>
        <v>72000</v>
      </c>
      <c r="H21" s="20"/>
      <c r="I21" s="21"/>
      <c r="J21" s="21"/>
      <c r="K21" s="21"/>
      <c r="L21" s="21"/>
      <c r="M21" s="21"/>
      <c r="N21" s="21"/>
      <c r="O21" s="43"/>
      <c r="P21" s="22"/>
      <c r="Q21" s="20"/>
      <c r="R21" s="21"/>
      <c r="S21" s="22"/>
    </row>
    <row r="22" spans="1:19" s="39" customFormat="1" ht="24" customHeight="1">
      <c r="A22" s="20"/>
      <c r="B22" s="21"/>
      <c r="C22" s="21"/>
      <c r="D22" s="21"/>
      <c r="E22" s="21"/>
      <c r="F22" s="27"/>
      <c r="G22" s="72">
        <f>SUM(K22*M22*O22)</f>
        <v>36000</v>
      </c>
      <c r="H22" s="20" t="s">
        <v>453</v>
      </c>
      <c r="I22" s="21"/>
      <c r="J22" s="21"/>
      <c r="K22" s="21">
        <v>2</v>
      </c>
      <c r="L22" s="21" t="s">
        <v>31</v>
      </c>
      <c r="M22" s="21">
        <v>30</v>
      </c>
      <c r="N22" s="21" t="s">
        <v>79</v>
      </c>
      <c r="O22" s="43">
        <v>600</v>
      </c>
      <c r="P22" s="22" t="s">
        <v>32</v>
      </c>
      <c r="Q22" s="20"/>
      <c r="R22" s="21"/>
      <c r="S22" s="22"/>
    </row>
    <row r="23" spans="1:19" s="39" customFormat="1" ht="24" customHeight="1">
      <c r="A23" s="20"/>
      <c r="B23" s="21"/>
      <c r="C23" s="21"/>
      <c r="D23" s="21"/>
      <c r="E23" s="21"/>
      <c r="F23" s="27"/>
      <c r="G23" s="72">
        <f>SUM(K23*M23*O23)</f>
        <v>36000</v>
      </c>
      <c r="H23" s="20" t="s">
        <v>118</v>
      </c>
      <c r="I23" s="21"/>
      <c r="J23" s="21"/>
      <c r="K23" s="21">
        <v>2</v>
      </c>
      <c r="L23" s="21" t="s">
        <v>31</v>
      </c>
      <c r="M23" s="21">
        <v>30</v>
      </c>
      <c r="N23" s="21" t="s">
        <v>79</v>
      </c>
      <c r="O23" s="43">
        <v>600</v>
      </c>
      <c r="P23" s="22" t="s">
        <v>32</v>
      </c>
      <c r="Q23" s="20"/>
      <c r="R23" s="21"/>
      <c r="S23" s="22"/>
    </row>
    <row r="24" spans="1:19" s="39" customFormat="1" ht="24" customHeight="1">
      <c r="A24" s="20" t="s">
        <v>214</v>
      </c>
      <c r="B24" s="21"/>
      <c r="C24" s="21"/>
      <c r="D24" s="21"/>
      <c r="E24" s="21"/>
      <c r="F24" s="27"/>
      <c r="G24" s="72">
        <f>SUM(G26:G27)</f>
        <v>21300</v>
      </c>
      <c r="H24" s="20"/>
      <c r="I24" s="21"/>
      <c r="J24" s="21"/>
      <c r="K24" s="21"/>
      <c r="L24" s="21"/>
      <c r="M24" s="21"/>
      <c r="N24" s="21"/>
      <c r="O24" s="43"/>
      <c r="P24" s="22"/>
      <c r="Q24" s="20"/>
      <c r="R24" s="21"/>
      <c r="S24" s="22"/>
    </row>
    <row r="25" spans="1:19" s="39" customFormat="1" ht="24" customHeight="1">
      <c r="A25" s="20"/>
      <c r="B25" s="21"/>
      <c r="C25" s="21"/>
      <c r="D25" s="21"/>
      <c r="E25" s="21"/>
      <c r="F25" s="27"/>
      <c r="G25" s="70">
        <f>SUM(O25*M25)</f>
        <v>5700</v>
      </c>
      <c r="H25" s="20" t="s">
        <v>454</v>
      </c>
      <c r="I25" s="21"/>
      <c r="J25" s="21"/>
      <c r="K25" s="21"/>
      <c r="L25" s="21"/>
      <c r="M25" s="21">
        <v>1</v>
      </c>
      <c r="N25" s="21" t="s">
        <v>74</v>
      </c>
      <c r="O25" s="43">
        <v>5700</v>
      </c>
      <c r="P25" s="22" t="s">
        <v>32</v>
      </c>
      <c r="Q25" s="20"/>
      <c r="R25" s="21"/>
      <c r="S25" s="22"/>
    </row>
    <row r="26" spans="1:19" s="39" customFormat="1" ht="24" customHeight="1">
      <c r="A26" s="20"/>
      <c r="B26" s="21"/>
      <c r="C26" s="21"/>
      <c r="D26" s="21"/>
      <c r="E26" s="21"/>
      <c r="F26" s="27"/>
      <c r="G26" s="70">
        <f>SUM(O26*M26)</f>
        <v>9300</v>
      </c>
      <c r="H26" s="20" t="s">
        <v>66</v>
      </c>
      <c r="I26" s="21"/>
      <c r="J26" s="21"/>
      <c r="K26" s="21"/>
      <c r="L26" s="21"/>
      <c r="M26" s="21">
        <v>1</v>
      </c>
      <c r="N26" s="21" t="s">
        <v>74</v>
      </c>
      <c r="O26" s="43">
        <v>9300</v>
      </c>
      <c r="P26" s="22" t="s">
        <v>32</v>
      </c>
      <c r="Q26" s="20"/>
      <c r="R26" s="21"/>
      <c r="S26" s="22"/>
    </row>
    <row r="27" spans="1:19" s="39" customFormat="1" ht="24" customHeight="1">
      <c r="A27" s="20"/>
      <c r="B27" s="21"/>
      <c r="C27" s="21"/>
      <c r="D27" s="21"/>
      <c r="E27" s="21"/>
      <c r="F27" s="27"/>
      <c r="G27" s="70">
        <f>SUM(O27*M27)</f>
        <v>12000</v>
      </c>
      <c r="H27" s="20" t="s">
        <v>77</v>
      </c>
      <c r="I27" s="21"/>
      <c r="J27" s="21"/>
      <c r="K27" s="21"/>
      <c r="L27" s="21"/>
      <c r="M27" s="21">
        <v>1</v>
      </c>
      <c r="N27" s="21" t="s">
        <v>74</v>
      </c>
      <c r="O27" s="43">
        <v>12000</v>
      </c>
      <c r="P27" s="22" t="s">
        <v>32</v>
      </c>
      <c r="Q27" s="20"/>
      <c r="R27" s="21"/>
      <c r="S27" s="22"/>
    </row>
    <row r="28" spans="1:19" s="39" customFormat="1" ht="22.5" customHeight="1">
      <c r="A28" s="20" t="s">
        <v>142</v>
      </c>
      <c r="B28" s="21"/>
      <c r="C28" s="21"/>
      <c r="D28" s="21"/>
      <c r="E28" s="21"/>
      <c r="F28" s="27"/>
      <c r="G28" s="72">
        <f>SUM(G29:G32)</f>
        <v>80000</v>
      </c>
      <c r="H28" s="20"/>
      <c r="I28" s="21"/>
      <c r="J28" s="21"/>
      <c r="K28" s="21"/>
      <c r="L28" s="21"/>
      <c r="M28" s="21"/>
      <c r="N28" s="21"/>
      <c r="O28" s="43"/>
      <c r="P28" s="22"/>
      <c r="Q28" s="20"/>
      <c r="R28" s="21"/>
      <c r="S28" s="22"/>
    </row>
    <row r="29" spans="1:19" s="39" customFormat="1" ht="24" customHeight="1">
      <c r="A29" s="20"/>
      <c r="B29" s="21"/>
      <c r="C29" s="21"/>
      <c r="D29" s="21"/>
      <c r="E29" s="21"/>
      <c r="F29" s="27"/>
      <c r="G29" s="70">
        <f>SUM(O29*M29)</f>
        <v>50000</v>
      </c>
      <c r="H29" s="20" t="s">
        <v>80</v>
      </c>
      <c r="I29" s="21"/>
      <c r="J29" s="21"/>
      <c r="K29" s="21"/>
      <c r="L29" s="21"/>
      <c r="M29" s="21">
        <v>1</v>
      </c>
      <c r="N29" s="21" t="s">
        <v>74</v>
      </c>
      <c r="O29" s="43">
        <v>50000</v>
      </c>
      <c r="P29" s="22" t="s">
        <v>32</v>
      </c>
      <c r="Q29" s="20"/>
      <c r="R29" s="21"/>
      <c r="S29" s="22"/>
    </row>
    <row r="30" spans="1:19" s="39" customFormat="1" ht="24" customHeight="1">
      <c r="A30" s="20"/>
      <c r="B30" s="21"/>
      <c r="C30" s="21"/>
      <c r="D30" s="21"/>
      <c r="E30" s="21"/>
      <c r="F30" s="27"/>
      <c r="G30" s="70">
        <f>SUM(O30*M30)</f>
        <v>5000</v>
      </c>
      <c r="H30" s="20" t="s">
        <v>81</v>
      </c>
      <c r="I30" s="21"/>
      <c r="J30" s="21"/>
      <c r="K30" s="21"/>
      <c r="L30" s="21"/>
      <c r="M30" s="21">
        <v>1</v>
      </c>
      <c r="N30" s="21" t="s">
        <v>84</v>
      </c>
      <c r="O30" s="43">
        <v>5000</v>
      </c>
      <c r="P30" s="22" t="s">
        <v>32</v>
      </c>
      <c r="Q30" s="20"/>
      <c r="R30" s="21"/>
      <c r="S30" s="22"/>
    </row>
    <row r="31" spans="1:19" s="39" customFormat="1" ht="24" customHeight="1">
      <c r="A31" s="20"/>
      <c r="B31" s="21"/>
      <c r="C31" s="21"/>
      <c r="D31" s="21"/>
      <c r="E31" s="21"/>
      <c r="F31" s="27"/>
      <c r="G31" s="70">
        <f>SUM(O31*M31)</f>
        <v>15000</v>
      </c>
      <c r="H31" s="20" t="s">
        <v>82</v>
      </c>
      <c r="I31" s="21"/>
      <c r="J31" s="21"/>
      <c r="K31" s="21"/>
      <c r="L31" s="21"/>
      <c r="M31" s="21">
        <v>1</v>
      </c>
      <c r="N31" s="21" t="s">
        <v>84</v>
      </c>
      <c r="O31" s="43">
        <v>15000</v>
      </c>
      <c r="P31" s="22" t="s">
        <v>32</v>
      </c>
      <c r="Q31" s="20"/>
      <c r="R31" s="21"/>
      <c r="S31" s="22"/>
    </row>
    <row r="32" spans="1:19" s="39" customFormat="1" ht="24" customHeight="1">
      <c r="A32" s="20"/>
      <c r="B32" s="21"/>
      <c r="C32" s="21"/>
      <c r="D32" s="21"/>
      <c r="E32" s="21"/>
      <c r="F32" s="27"/>
      <c r="G32" s="70">
        <f>SUM(O32*M32)</f>
        <v>10000</v>
      </c>
      <c r="H32" s="20" t="s">
        <v>83</v>
      </c>
      <c r="I32" s="21"/>
      <c r="J32" s="21"/>
      <c r="K32" s="21"/>
      <c r="L32" s="21"/>
      <c r="M32" s="21">
        <v>1</v>
      </c>
      <c r="N32" s="21" t="s">
        <v>84</v>
      </c>
      <c r="O32" s="43">
        <v>10000</v>
      </c>
      <c r="P32" s="22" t="s">
        <v>32</v>
      </c>
      <c r="Q32" s="20"/>
      <c r="R32" s="21"/>
      <c r="S32" s="22"/>
    </row>
    <row r="33" spans="1:19" s="39" customFormat="1" ht="22.5" customHeight="1">
      <c r="A33" s="20" t="s">
        <v>141</v>
      </c>
      <c r="B33" s="21"/>
      <c r="C33" s="21"/>
      <c r="D33" s="21"/>
      <c r="E33" s="21"/>
      <c r="F33" s="27"/>
      <c r="G33" s="70">
        <f>SUM(G34:G41)</f>
        <v>77000</v>
      </c>
      <c r="H33" s="20"/>
      <c r="I33" s="21"/>
      <c r="J33" s="21"/>
      <c r="K33" s="21"/>
      <c r="L33" s="21"/>
      <c r="M33" s="21"/>
      <c r="N33" s="21"/>
      <c r="O33" s="43"/>
      <c r="P33" s="22"/>
      <c r="Q33" s="20"/>
      <c r="R33" s="21"/>
      <c r="S33" s="22"/>
    </row>
    <row r="34" spans="1:19" s="39" customFormat="1" ht="22.5" customHeight="1">
      <c r="A34" s="20"/>
      <c r="B34" s="21"/>
      <c r="C34" s="21"/>
      <c r="D34" s="21"/>
      <c r="E34" s="21"/>
      <c r="F34" s="27"/>
      <c r="G34" s="70">
        <f>SUM(O34*M34)</f>
        <v>11000</v>
      </c>
      <c r="H34" s="20" t="s">
        <v>104</v>
      </c>
      <c r="I34" s="21"/>
      <c r="J34" s="21"/>
      <c r="K34" s="21"/>
      <c r="L34" s="21"/>
      <c r="M34" s="21">
        <v>1</v>
      </c>
      <c r="N34" s="21" t="s">
        <v>105</v>
      </c>
      <c r="O34" s="43">
        <v>11000</v>
      </c>
      <c r="P34" s="22" t="s">
        <v>32</v>
      </c>
      <c r="Q34" s="20"/>
      <c r="R34" s="21"/>
      <c r="S34" s="22"/>
    </row>
    <row r="35" spans="1:19" s="39" customFormat="1" ht="22.5" customHeight="1">
      <c r="A35" s="20"/>
      <c r="B35" s="21"/>
      <c r="C35" s="21"/>
      <c r="D35" s="21"/>
      <c r="E35" s="21"/>
      <c r="F35" s="27"/>
      <c r="G35" s="70">
        <f aca="true" t="shared" si="0" ref="G35:G41">SUM(O35*M35)</f>
        <v>0</v>
      </c>
      <c r="H35" s="20" t="s">
        <v>106</v>
      </c>
      <c r="I35" s="21"/>
      <c r="J35" s="21"/>
      <c r="K35" s="21"/>
      <c r="L35" s="21"/>
      <c r="M35" s="21">
        <v>1</v>
      </c>
      <c r="N35" s="21" t="s">
        <v>105</v>
      </c>
      <c r="O35" s="43"/>
      <c r="P35" s="22" t="s">
        <v>32</v>
      </c>
      <c r="Q35" s="20"/>
      <c r="R35" s="21"/>
      <c r="S35" s="22"/>
    </row>
    <row r="36" spans="1:19" s="39" customFormat="1" ht="22.5" customHeight="1">
      <c r="A36" s="20"/>
      <c r="B36" s="21"/>
      <c r="C36" s="21"/>
      <c r="D36" s="21"/>
      <c r="E36" s="21"/>
      <c r="F36" s="27"/>
      <c r="G36" s="70">
        <f t="shared" si="0"/>
        <v>11000</v>
      </c>
      <c r="H36" s="20" t="s">
        <v>107</v>
      </c>
      <c r="I36" s="21"/>
      <c r="J36" s="21"/>
      <c r="K36" s="21"/>
      <c r="L36" s="21"/>
      <c r="M36" s="21">
        <v>1</v>
      </c>
      <c r="N36" s="21" t="s">
        <v>105</v>
      </c>
      <c r="O36" s="43">
        <v>11000</v>
      </c>
      <c r="P36" s="22" t="s">
        <v>32</v>
      </c>
      <c r="Q36" s="20"/>
      <c r="R36" s="21"/>
      <c r="S36" s="22"/>
    </row>
    <row r="37" spans="1:19" s="39" customFormat="1" ht="22.5" customHeight="1">
      <c r="A37" s="20"/>
      <c r="B37" s="21"/>
      <c r="C37" s="21"/>
      <c r="D37" s="21"/>
      <c r="E37" s="21"/>
      <c r="F37" s="27"/>
      <c r="G37" s="70">
        <f t="shared" si="0"/>
        <v>11000</v>
      </c>
      <c r="H37" s="20" t="s">
        <v>108</v>
      </c>
      <c r="I37" s="21"/>
      <c r="J37" s="21"/>
      <c r="K37" s="21"/>
      <c r="L37" s="21"/>
      <c r="M37" s="21">
        <v>1</v>
      </c>
      <c r="N37" s="21" t="s">
        <v>105</v>
      </c>
      <c r="O37" s="43">
        <v>11000</v>
      </c>
      <c r="P37" s="22" t="s">
        <v>32</v>
      </c>
      <c r="Q37" s="20"/>
      <c r="R37" s="21"/>
      <c r="S37" s="22"/>
    </row>
    <row r="38" spans="1:19" s="39" customFormat="1" ht="22.5" customHeight="1">
      <c r="A38" s="20"/>
      <c r="B38" s="21"/>
      <c r="C38" s="21"/>
      <c r="D38" s="21"/>
      <c r="E38" s="21"/>
      <c r="F38" s="27"/>
      <c r="G38" s="70">
        <f t="shared" si="0"/>
        <v>11000</v>
      </c>
      <c r="H38" s="20" t="s">
        <v>109</v>
      </c>
      <c r="I38" s="21"/>
      <c r="J38" s="21"/>
      <c r="K38" s="21"/>
      <c r="L38" s="21"/>
      <c r="M38" s="21">
        <v>1</v>
      </c>
      <c r="N38" s="21" t="s">
        <v>105</v>
      </c>
      <c r="O38" s="43">
        <v>11000</v>
      </c>
      <c r="P38" s="22" t="s">
        <v>32</v>
      </c>
      <c r="Q38" s="20"/>
      <c r="R38" s="21"/>
      <c r="S38" s="22"/>
    </row>
    <row r="39" spans="1:19" s="39" customFormat="1" ht="22.5" customHeight="1">
      <c r="A39" s="20"/>
      <c r="B39" s="21"/>
      <c r="C39" s="21"/>
      <c r="D39" s="21"/>
      <c r="E39" s="21"/>
      <c r="F39" s="27"/>
      <c r="G39" s="70">
        <f t="shared" si="0"/>
        <v>11000</v>
      </c>
      <c r="H39" s="20" t="s">
        <v>110</v>
      </c>
      <c r="I39" s="21"/>
      <c r="J39" s="21"/>
      <c r="K39" s="21"/>
      <c r="L39" s="21"/>
      <c r="M39" s="21">
        <v>1</v>
      </c>
      <c r="N39" s="21" t="s">
        <v>105</v>
      </c>
      <c r="O39" s="43">
        <v>11000</v>
      </c>
      <c r="P39" s="22" t="s">
        <v>32</v>
      </c>
      <c r="Q39" s="20"/>
      <c r="R39" s="21"/>
      <c r="S39" s="22"/>
    </row>
    <row r="40" spans="1:19" s="39" customFormat="1" ht="22.5" customHeight="1">
      <c r="A40" s="20"/>
      <c r="B40" s="21"/>
      <c r="C40" s="21"/>
      <c r="D40" s="21"/>
      <c r="E40" s="21"/>
      <c r="F40" s="27"/>
      <c r="G40" s="70">
        <f t="shared" si="0"/>
        <v>11000</v>
      </c>
      <c r="H40" s="20" t="s">
        <v>111</v>
      </c>
      <c r="I40" s="21"/>
      <c r="J40" s="21"/>
      <c r="K40" s="21"/>
      <c r="L40" s="21"/>
      <c r="M40" s="21">
        <v>1</v>
      </c>
      <c r="N40" s="21" t="s">
        <v>105</v>
      </c>
      <c r="O40" s="43">
        <v>11000</v>
      </c>
      <c r="P40" s="22" t="s">
        <v>32</v>
      </c>
      <c r="Q40" s="20"/>
      <c r="R40" s="21"/>
      <c r="S40" s="22"/>
    </row>
    <row r="41" spans="1:19" s="39" customFormat="1" ht="22.5" customHeight="1">
      <c r="A41" s="20"/>
      <c r="B41" s="21"/>
      <c r="C41" s="21"/>
      <c r="D41" s="21"/>
      <c r="E41" s="21"/>
      <c r="F41" s="27"/>
      <c r="G41" s="70">
        <f t="shared" si="0"/>
        <v>11000</v>
      </c>
      <c r="H41" s="20" t="s">
        <v>112</v>
      </c>
      <c r="I41" s="21"/>
      <c r="J41" s="21"/>
      <c r="K41" s="21"/>
      <c r="L41" s="21"/>
      <c r="M41" s="21">
        <v>1</v>
      </c>
      <c r="N41" s="21" t="s">
        <v>105</v>
      </c>
      <c r="O41" s="43">
        <v>11000</v>
      </c>
      <c r="P41" s="22" t="s">
        <v>32</v>
      </c>
      <c r="Q41" s="20"/>
      <c r="R41" s="21"/>
      <c r="S41" s="22"/>
    </row>
    <row r="42" spans="1:19" s="39" customFormat="1" ht="22.5" customHeight="1">
      <c r="A42" s="99" t="s">
        <v>144</v>
      </c>
      <c r="B42" s="21"/>
      <c r="C42" s="21"/>
      <c r="D42" s="21"/>
      <c r="E42" s="21"/>
      <c r="F42" s="27"/>
      <c r="G42" s="70"/>
      <c r="H42" s="20"/>
      <c r="I42" s="21"/>
      <c r="J42" s="21"/>
      <c r="K42" s="21"/>
      <c r="L42" s="21"/>
      <c r="M42" s="21"/>
      <c r="N42" s="21"/>
      <c r="O42" s="43"/>
      <c r="P42" s="22"/>
      <c r="Q42" s="20"/>
      <c r="R42" s="21"/>
      <c r="S42" s="22"/>
    </row>
    <row r="43" spans="1:19" s="39" customFormat="1" ht="22.5" customHeight="1">
      <c r="A43" s="99" t="s">
        <v>143</v>
      </c>
      <c r="B43" s="21"/>
      <c r="C43" s="21"/>
      <c r="D43" s="21"/>
      <c r="E43" s="21"/>
      <c r="F43" s="27"/>
      <c r="G43" s="70"/>
      <c r="H43" s="20"/>
      <c r="I43" s="21"/>
      <c r="J43" s="21"/>
      <c r="K43" s="21"/>
      <c r="L43" s="21"/>
      <c r="M43" s="21"/>
      <c r="N43" s="21"/>
      <c r="O43" s="43"/>
      <c r="P43" s="22"/>
      <c r="Q43" s="20"/>
      <c r="R43" s="21"/>
      <c r="S43" s="22"/>
    </row>
    <row r="44" spans="1:19" s="39" customFormat="1" ht="22.5" customHeight="1">
      <c r="A44" s="100" t="s">
        <v>145</v>
      </c>
      <c r="B44" s="21"/>
      <c r="C44" s="21"/>
      <c r="D44" s="21"/>
      <c r="E44" s="21"/>
      <c r="F44" s="27"/>
      <c r="G44" s="70"/>
      <c r="H44" s="20"/>
      <c r="I44" s="21"/>
      <c r="J44" s="21"/>
      <c r="K44" s="21"/>
      <c r="L44" s="21"/>
      <c r="M44" s="21"/>
      <c r="N44" s="21"/>
      <c r="O44" s="43"/>
      <c r="P44" s="22"/>
      <c r="Q44" s="20"/>
      <c r="R44" s="21"/>
      <c r="S44" s="22"/>
    </row>
    <row r="45" spans="1:19" s="39" customFormat="1" ht="22.5" customHeight="1">
      <c r="A45" s="100" t="s">
        <v>146</v>
      </c>
      <c r="B45" s="21"/>
      <c r="C45" s="21"/>
      <c r="D45" s="21"/>
      <c r="E45" s="21"/>
      <c r="F45" s="27"/>
      <c r="G45" s="70"/>
      <c r="H45" s="20"/>
      <c r="I45" s="21"/>
      <c r="J45" s="21"/>
      <c r="K45" s="21"/>
      <c r="L45" s="21"/>
      <c r="M45" s="21"/>
      <c r="N45" s="21"/>
      <c r="O45" s="43"/>
      <c r="P45" s="22"/>
      <c r="Q45" s="20"/>
      <c r="R45" s="21"/>
      <c r="S45" s="22"/>
    </row>
    <row r="46" spans="1:19" s="39" customFormat="1" ht="22.5" customHeight="1">
      <c r="A46" s="100" t="s">
        <v>147</v>
      </c>
      <c r="B46" s="21"/>
      <c r="C46" s="21"/>
      <c r="D46" s="21"/>
      <c r="E46" s="21"/>
      <c r="F46" s="27"/>
      <c r="G46" s="70"/>
      <c r="H46" s="20"/>
      <c r="I46" s="21"/>
      <c r="J46" s="21"/>
      <c r="K46" s="21"/>
      <c r="L46" s="21"/>
      <c r="M46" s="21"/>
      <c r="N46" s="21"/>
      <c r="O46" s="43"/>
      <c r="P46" s="22"/>
      <c r="Q46" s="20"/>
      <c r="R46" s="21"/>
      <c r="S46" s="22"/>
    </row>
    <row r="47" spans="1:19" s="39" customFormat="1" ht="22.5" customHeight="1">
      <c r="A47" s="100" t="s">
        <v>148</v>
      </c>
      <c r="B47" s="21"/>
      <c r="C47" s="21"/>
      <c r="D47" s="21"/>
      <c r="E47" s="21"/>
      <c r="F47" s="27"/>
      <c r="G47" s="70"/>
      <c r="H47" s="20"/>
      <c r="I47" s="21"/>
      <c r="J47" s="21"/>
      <c r="K47" s="21"/>
      <c r="L47" s="21"/>
      <c r="M47" s="21"/>
      <c r="N47" s="21"/>
      <c r="O47" s="43"/>
      <c r="P47" s="22"/>
      <c r="Q47" s="20"/>
      <c r="R47" s="21"/>
      <c r="S47" s="22"/>
    </row>
    <row r="48" spans="1:19" s="39" customFormat="1" ht="22.5" customHeight="1">
      <c r="A48" s="100" t="s">
        <v>149</v>
      </c>
      <c r="B48" s="21"/>
      <c r="C48" s="21"/>
      <c r="D48" s="21"/>
      <c r="E48" s="21"/>
      <c r="F48" s="27"/>
      <c r="G48" s="70"/>
      <c r="H48" s="20"/>
      <c r="I48" s="21"/>
      <c r="J48" s="21"/>
      <c r="K48" s="21"/>
      <c r="L48" s="21"/>
      <c r="M48" s="21"/>
      <c r="N48" s="21"/>
      <c r="O48" s="43"/>
      <c r="P48" s="22"/>
      <c r="Q48" s="20"/>
      <c r="R48" s="21"/>
      <c r="S48" s="22"/>
    </row>
    <row r="49" spans="1:19" s="103" customFormat="1" ht="22.5" customHeight="1">
      <c r="A49" s="102" t="s">
        <v>154</v>
      </c>
      <c r="F49" s="137"/>
      <c r="G49" s="105">
        <f>SUM(G50:G53)</f>
        <v>432000</v>
      </c>
      <c r="H49" s="99"/>
      <c r="P49" s="104"/>
      <c r="Q49" s="99"/>
      <c r="S49" s="104"/>
    </row>
    <row r="50" spans="1:19" s="103" customFormat="1" ht="22.5" customHeight="1">
      <c r="A50" s="99"/>
      <c r="F50" s="137"/>
      <c r="G50" s="106">
        <f>SUM(K50*M50*O50)</f>
        <v>72000</v>
      </c>
      <c r="H50" s="99" t="s">
        <v>114</v>
      </c>
      <c r="K50" s="103">
        <v>1</v>
      </c>
      <c r="L50" s="103" t="s">
        <v>31</v>
      </c>
      <c r="M50" s="103">
        <v>12</v>
      </c>
      <c r="N50" s="107" t="s">
        <v>67</v>
      </c>
      <c r="O50" s="108">
        <v>6000</v>
      </c>
      <c r="P50" s="104" t="s">
        <v>32</v>
      </c>
      <c r="Q50" s="99"/>
      <c r="S50" s="104"/>
    </row>
    <row r="51" spans="1:19" s="103" customFormat="1" ht="22.5" customHeight="1">
      <c r="A51" s="99"/>
      <c r="F51" s="137"/>
      <c r="G51" s="106">
        <f>SUM(K51*M51*O51)</f>
        <v>0</v>
      </c>
      <c r="H51" s="99" t="s">
        <v>115</v>
      </c>
      <c r="K51" s="103">
        <v>0</v>
      </c>
      <c r="L51" s="103" t="s">
        <v>31</v>
      </c>
      <c r="M51" s="103">
        <v>0</v>
      </c>
      <c r="N51" s="107" t="s">
        <v>67</v>
      </c>
      <c r="O51" s="108">
        <v>0</v>
      </c>
      <c r="P51" s="104" t="s">
        <v>32</v>
      </c>
      <c r="Q51" s="99"/>
      <c r="S51" s="104"/>
    </row>
    <row r="52" spans="1:19" s="103" customFormat="1" ht="22.5" customHeight="1">
      <c r="A52" s="99"/>
      <c r="F52" s="137"/>
      <c r="G52" s="106">
        <f>SUM(K52*M52*O52)</f>
        <v>180000</v>
      </c>
      <c r="H52" s="99" t="s">
        <v>116</v>
      </c>
      <c r="K52" s="103">
        <v>1</v>
      </c>
      <c r="L52" s="103" t="s">
        <v>31</v>
      </c>
      <c r="M52" s="103">
        <v>12</v>
      </c>
      <c r="N52" s="107" t="s">
        <v>67</v>
      </c>
      <c r="O52" s="108">
        <v>15000</v>
      </c>
      <c r="P52" s="104" t="s">
        <v>32</v>
      </c>
      <c r="Q52" s="99"/>
      <c r="S52" s="104"/>
    </row>
    <row r="53" spans="1:19" s="113" customFormat="1" ht="22.5" customHeight="1">
      <c r="A53" s="109"/>
      <c r="B53" s="110"/>
      <c r="C53" s="110"/>
      <c r="D53" s="110"/>
      <c r="E53" s="110"/>
      <c r="F53" s="138"/>
      <c r="G53" s="106">
        <f>SUM(K53*M53*O53)</f>
        <v>180000</v>
      </c>
      <c r="H53" s="102" t="s">
        <v>117</v>
      </c>
      <c r="I53" s="110"/>
      <c r="J53" s="110"/>
      <c r="K53" s="103">
        <v>1</v>
      </c>
      <c r="L53" s="103" t="s">
        <v>31</v>
      </c>
      <c r="M53" s="103">
        <v>12</v>
      </c>
      <c r="N53" s="107" t="s">
        <v>67</v>
      </c>
      <c r="O53" s="108">
        <v>15000</v>
      </c>
      <c r="P53" s="104" t="s">
        <v>32</v>
      </c>
      <c r="Q53" s="112"/>
      <c r="R53" s="110"/>
      <c r="S53" s="111"/>
    </row>
    <row r="54" spans="1:19" s="39" customFormat="1" ht="22.5" customHeight="1">
      <c r="A54" s="100" t="s">
        <v>150</v>
      </c>
      <c r="B54" s="21"/>
      <c r="C54" s="21"/>
      <c r="D54" s="21"/>
      <c r="E54" s="21"/>
      <c r="F54" s="27"/>
      <c r="G54" s="70"/>
      <c r="H54" s="20"/>
      <c r="I54" s="21"/>
      <c r="J54" s="21"/>
      <c r="K54" s="21"/>
      <c r="L54" s="21"/>
      <c r="M54" s="21"/>
      <c r="N54" s="21"/>
      <c r="O54" s="43"/>
      <c r="P54" s="22"/>
      <c r="Q54" s="20"/>
      <c r="R54" s="21"/>
      <c r="S54" s="22"/>
    </row>
    <row r="55" spans="1:19" s="39" customFormat="1" ht="22.5" customHeight="1">
      <c r="A55" s="100" t="s">
        <v>151</v>
      </c>
      <c r="B55" s="21"/>
      <c r="C55" s="21"/>
      <c r="D55" s="21"/>
      <c r="E55" s="21"/>
      <c r="F55" s="27"/>
      <c r="G55" s="70"/>
      <c r="H55" s="20"/>
      <c r="I55" s="21"/>
      <c r="J55" s="21"/>
      <c r="K55" s="21"/>
      <c r="L55" s="21"/>
      <c r="M55" s="21"/>
      <c r="N55" s="21"/>
      <c r="O55" s="43"/>
      <c r="P55" s="22"/>
      <c r="Q55" s="20"/>
      <c r="R55" s="21"/>
      <c r="S55" s="22"/>
    </row>
    <row r="56" spans="1:19" s="39" customFormat="1" ht="22.5" customHeight="1">
      <c r="A56" s="100" t="s">
        <v>152</v>
      </c>
      <c r="B56" s="21"/>
      <c r="C56" s="21"/>
      <c r="D56" s="21"/>
      <c r="E56" s="21"/>
      <c r="F56" s="27"/>
      <c r="G56" s="70"/>
      <c r="H56" s="20"/>
      <c r="I56" s="21"/>
      <c r="J56" s="21"/>
      <c r="K56" s="21"/>
      <c r="L56" s="21"/>
      <c r="M56" s="21"/>
      <c r="N56" s="21"/>
      <c r="O56" s="43"/>
      <c r="P56" s="22"/>
      <c r="Q56" s="20"/>
      <c r="R56" s="21"/>
      <c r="S56" s="22"/>
    </row>
    <row r="57" spans="1:19" s="39" customFormat="1" ht="22.5" customHeight="1">
      <c r="A57" s="101" t="s">
        <v>153</v>
      </c>
      <c r="B57" s="21"/>
      <c r="C57" s="21"/>
      <c r="D57" s="21"/>
      <c r="E57" s="21"/>
      <c r="F57" s="27"/>
      <c r="G57" s="70"/>
      <c r="H57" s="20"/>
      <c r="I57" s="21"/>
      <c r="J57" s="21"/>
      <c r="K57" s="21"/>
      <c r="L57" s="21"/>
      <c r="M57" s="21"/>
      <c r="N57" s="21"/>
      <c r="O57" s="43"/>
      <c r="P57" s="22"/>
      <c r="Q57" s="20"/>
      <c r="R57" s="21"/>
      <c r="S57" s="22"/>
    </row>
    <row r="58" spans="1:19" s="39" customFormat="1" ht="24.75" customHeight="1">
      <c r="A58" s="67" t="s">
        <v>172</v>
      </c>
      <c r="B58" s="21"/>
      <c r="C58" s="21"/>
      <c r="D58" s="21"/>
      <c r="E58" s="21"/>
      <c r="F58" s="27"/>
      <c r="G58" s="80">
        <f>SUM(G59:G60,G70:G71,G81:G82)</f>
        <v>607800</v>
      </c>
      <c r="H58" s="20"/>
      <c r="I58" s="21"/>
      <c r="J58" s="21"/>
      <c r="K58" s="21"/>
      <c r="L58" s="21"/>
      <c r="M58" s="21"/>
      <c r="N58" s="21"/>
      <c r="O58" s="21"/>
      <c r="P58" s="22"/>
      <c r="Q58" s="20"/>
      <c r="R58" s="21"/>
      <c r="S58" s="22"/>
    </row>
    <row r="59" spans="1:19" s="39" customFormat="1" ht="24.75" customHeight="1">
      <c r="A59" s="20" t="s">
        <v>155</v>
      </c>
      <c r="B59" s="21"/>
      <c r="C59" s="21"/>
      <c r="D59" s="21"/>
      <c r="E59" s="21"/>
      <c r="F59" s="27"/>
      <c r="G59" s="75">
        <f>SUM(K59*O59)</f>
        <v>24000</v>
      </c>
      <c r="H59" s="20"/>
      <c r="I59" s="21"/>
      <c r="J59" s="21"/>
      <c r="K59" s="21">
        <v>12</v>
      </c>
      <c r="L59" s="21" t="s">
        <v>67</v>
      </c>
      <c r="M59" s="21"/>
      <c r="N59" s="21"/>
      <c r="O59" s="45">
        <v>2000</v>
      </c>
      <c r="P59" s="22" t="s">
        <v>32</v>
      </c>
      <c r="Q59" s="20"/>
      <c r="R59" s="21"/>
      <c r="S59" s="22"/>
    </row>
    <row r="60" spans="1:19" s="39" customFormat="1" ht="24.75" customHeight="1">
      <c r="A60" s="20" t="s">
        <v>156</v>
      </c>
      <c r="B60" s="21"/>
      <c r="C60" s="21"/>
      <c r="D60" s="21"/>
      <c r="E60" s="21"/>
      <c r="F60" s="27"/>
      <c r="G60" s="72">
        <f>SUM(G62:G67)</f>
        <v>377800</v>
      </c>
      <c r="H60" s="20"/>
      <c r="I60" s="21"/>
      <c r="J60" s="21"/>
      <c r="K60" s="21"/>
      <c r="L60" s="21"/>
      <c r="M60" s="21"/>
      <c r="N60" s="21"/>
      <c r="O60" s="21"/>
      <c r="P60" s="22"/>
      <c r="Q60" s="20"/>
      <c r="R60" s="21"/>
      <c r="S60" s="22"/>
    </row>
    <row r="61" spans="1:19" s="39" customFormat="1" ht="24.75" customHeight="1">
      <c r="A61" s="20"/>
      <c r="B61" s="21"/>
      <c r="C61" s="21"/>
      <c r="D61" s="21"/>
      <c r="E61" s="21"/>
      <c r="F61" s="27"/>
      <c r="G61" s="70">
        <f aca="true" t="shared" si="1" ref="G61:G66">SUM(O61)</f>
        <v>10300</v>
      </c>
      <c r="H61" s="20" t="s">
        <v>455</v>
      </c>
      <c r="I61" s="21"/>
      <c r="J61" s="21"/>
      <c r="K61" s="21"/>
      <c r="L61" s="21"/>
      <c r="M61" s="21">
        <v>1</v>
      </c>
      <c r="N61" s="21" t="s">
        <v>74</v>
      </c>
      <c r="O61" s="21">
        <v>10300</v>
      </c>
      <c r="P61" s="22" t="s">
        <v>32</v>
      </c>
      <c r="Q61" s="20"/>
      <c r="R61" s="21"/>
      <c r="S61" s="22"/>
    </row>
    <row r="62" spans="1:19" s="39" customFormat="1" ht="24.75" customHeight="1">
      <c r="A62" s="38"/>
      <c r="B62" s="21"/>
      <c r="C62" s="21"/>
      <c r="D62" s="21"/>
      <c r="E62" s="21"/>
      <c r="F62" s="27"/>
      <c r="G62" s="70">
        <f t="shared" si="1"/>
        <v>39300</v>
      </c>
      <c r="H62" s="20" t="s">
        <v>66</v>
      </c>
      <c r="I62" s="21"/>
      <c r="J62" s="21"/>
      <c r="K62" s="21"/>
      <c r="L62" s="21"/>
      <c r="M62" s="21">
        <v>1</v>
      </c>
      <c r="N62" s="21" t="s">
        <v>74</v>
      </c>
      <c r="O62" s="43">
        <v>39300</v>
      </c>
      <c r="P62" s="22" t="s">
        <v>32</v>
      </c>
      <c r="Q62" s="20"/>
      <c r="R62" s="21"/>
      <c r="S62" s="22"/>
    </row>
    <row r="63" spans="1:19" s="39" customFormat="1" ht="24.75" customHeight="1">
      <c r="A63" s="38"/>
      <c r="B63" s="21"/>
      <c r="C63" s="21"/>
      <c r="D63" s="21"/>
      <c r="E63" s="21"/>
      <c r="F63" s="27"/>
      <c r="G63" s="70">
        <f t="shared" si="1"/>
        <v>39300</v>
      </c>
      <c r="H63" s="20" t="s">
        <v>77</v>
      </c>
      <c r="I63" s="21"/>
      <c r="J63" s="21"/>
      <c r="K63" s="21"/>
      <c r="L63" s="21"/>
      <c r="M63" s="21">
        <v>1</v>
      </c>
      <c r="N63" s="21" t="s">
        <v>74</v>
      </c>
      <c r="O63" s="43">
        <v>39300</v>
      </c>
      <c r="P63" s="22" t="s">
        <v>32</v>
      </c>
      <c r="Q63" s="20"/>
      <c r="R63" s="21"/>
      <c r="S63" s="22"/>
    </row>
    <row r="64" spans="1:19" s="39" customFormat="1" ht="24.75" customHeight="1">
      <c r="A64" s="38"/>
      <c r="B64" s="21"/>
      <c r="C64" s="21"/>
      <c r="D64" s="21"/>
      <c r="E64" s="21"/>
      <c r="F64" s="27"/>
      <c r="G64" s="70">
        <f t="shared" si="1"/>
        <v>230000</v>
      </c>
      <c r="H64" s="20" t="s">
        <v>80</v>
      </c>
      <c r="I64" s="21"/>
      <c r="J64" s="21"/>
      <c r="K64" s="21"/>
      <c r="L64" s="21"/>
      <c r="M64" s="21">
        <v>1</v>
      </c>
      <c r="N64" s="21" t="s">
        <v>74</v>
      </c>
      <c r="O64" s="43">
        <v>230000</v>
      </c>
      <c r="P64" s="22" t="s">
        <v>32</v>
      </c>
      <c r="Q64" s="20"/>
      <c r="R64" s="21"/>
      <c r="S64" s="22"/>
    </row>
    <row r="65" spans="1:19" s="39" customFormat="1" ht="24.75" customHeight="1">
      <c r="A65" s="38"/>
      <c r="B65" s="21"/>
      <c r="C65" s="21"/>
      <c r="D65" s="21"/>
      <c r="E65" s="21"/>
      <c r="F65" s="27"/>
      <c r="G65" s="70">
        <f t="shared" si="1"/>
        <v>12500</v>
      </c>
      <c r="H65" s="20" t="s">
        <v>81</v>
      </c>
      <c r="I65" s="21"/>
      <c r="J65" s="21"/>
      <c r="K65" s="21"/>
      <c r="L65" s="21"/>
      <c r="M65" s="21">
        <v>1</v>
      </c>
      <c r="N65" s="21" t="s">
        <v>84</v>
      </c>
      <c r="O65" s="43">
        <v>12500</v>
      </c>
      <c r="P65" s="22" t="s">
        <v>32</v>
      </c>
      <c r="Q65" s="20"/>
      <c r="R65" s="21"/>
      <c r="S65" s="22"/>
    </row>
    <row r="66" spans="1:19" s="39" customFormat="1" ht="24.75" customHeight="1">
      <c r="A66" s="38"/>
      <c r="B66" s="21"/>
      <c r="C66" s="21"/>
      <c r="D66" s="21"/>
      <c r="E66" s="21"/>
      <c r="F66" s="27"/>
      <c r="G66" s="70">
        <f t="shared" si="1"/>
        <v>18900</v>
      </c>
      <c r="H66" s="20" t="s">
        <v>82</v>
      </c>
      <c r="I66" s="21"/>
      <c r="J66" s="21"/>
      <c r="K66" s="21"/>
      <c r="L66" s="21"/>
      <c r="M66" s="21">
        <v>1</v>
      </c>
      <c r="N66" s="21" t="s">
        <v>84</v>
      </c>
      <c r="O66" s="43">
        <v>18900</v>
      </c>
      <c r="P66" s="22" t="s">
        <v>32</v>
      </c>
      <c r="Q66" s="20"/>
      <c r="R66" s="21"/>
      <c r="S66" s="22"/>
    </row>
    <row r="67" spans="1:19" s="39" customFormat="1" ht="24.75" customHeight="1">
      <c r="A67" s="38"/>
      <c r="B67" s="21"/>
      <c r="C67" s="21"/>
      <c r="D67" s="21"/>
      <c r="E67" s="21"/>
      <c r="F67" s="27"/>
      <c r="G67" s="70">
        <f>SUM(O67*M67)</f>
        <v>37800</v>
      </c>
      <c r="H67" s="20" t="s">
        <v>83</v>
      </c>
      <c r="I67" s="21"/>
      <c r="J67" s="21"/>
      <c r="K67" s="21"/>
      <c r="L67" s="21"/>
      <c r="M67" s="21">
        <v>2</v>
      </c>
      <c r="N67" s="21" t="s">
        <v>84</v>
      </c>
      <c r="O67" s="43">
        <v>18900</v>
      </c>
      <c r="P67" s="22" t="s">
        <v>32</v>
      </c>
      <c r="Q67" s="20"/>
      <c r="R67" s="21"/>
      <c r="S67" s="22"/>
    </row>
    <row r="68" spans="1:19" s="39" customFormat="1" ht="24.75" customHeight="1">
      <c r="A68" s="99" t="s">
        <v>160</v>
      </c>
      <c r="B68" s="21"/>
      <c r="C68" s="21"/>
      <c r="D68" s="21"/>
      <c r="E68" s="21"/>
      <c r="F68" s="27"/>
      <c r="G68" s="70"/>
      <c r="H68" s="20"/>
      <c r="I68" s="21"/>
      <c r="J68" s="21"/>
      <c r="K68" s="21"/>
      <c r="L68" s="21"/>
      <c r="M68" s="21"/>
      <c r="N68" s="21"/>
      <c r="O68" s="43"/>
      <c r="P68" s="22"/>
      <c r="Q68" s="20"/>
      <c r="R68" s="21"/>
      <c r="S68" s="22"/>
    </row>
    <row r="69" spans="1:19" s="39" customFormat="1" ht="24.75" customHeight="1">
      <c r="A69" s="20" t="s">
        <v>158</v>
      </c>
      <c r="B69" s="21"/>
      <c r="C69" s="21"/>
      <c r="D69" s="21"/>
      <c r="E69" s="21"/>
      <c r="F69" s="27"/>
      <c r="G69" s="81">
        <f>SUM(K69*O69)</f>
        <v>0</v>
      </c>
      <c r="H69" s="20"/>
      <c r="I69" s="21"/>
      <c r="J69" s="21"/>
      <c r="K69" s="21"/>
      <c r="L69" s="21" t="s">
        <v>67</v>
      </c>
      <c r="M69" s="21"/>
      <c r="N69" s="21"/>
      <c r="O69" s="43"/>
      <c r="P69" s="22" t="s">
        <v>32</v>
      </c>
      <c r="Q69" s="20"/>
      <c r="R69" s="21"/>
      <c r="S69" s="22"/>
    </row>
    <row r="70" spans="1:19" s="39" customFormat="1" ht="24.75" customHeight="1">
      <c r="A70" s="20" t="s">
        <v>159</v>
      </c>
      <c r="B70" s="21"/>
      <c r="C70" s="21"/>
      <c r="D70" s="21"/>
      <c r="E70" s="21"/>
      <c r="F70" s="27"/>
      <c r="G70" s="75">
        <f>SUM(K70*O70)</f>
        <v>6000</v>
      </c>
      <c r="H70" s="20"/>
      <c r="I70" s="21"/>
      <c r="J70" s="21"/>
      <c r="K70" s="21">
        <v>12</v>
      </c>
      <c r="L70" s="21" t="s">
        <v>67</v>
      </c>
      <c r="M70" s="21"/>
      <c r="N70" s="21"/>
      <c r="O70" s="43">
        <v>500</v>
      </c>
      <c r="P70" s="22" t="s">
        <v>32</v>
      </c>
      <c r="Q70" s="20"/>
      <c r="R70" s="21"/>
      <c r="S70" s="22"/>
    </row>
    <row r="71" spans="1:19" s="39" customFormat="1" ht="24.75" customHeight="1">
      <c r="A71" s="20" t="s">
        <v>157</v>
      </c>
      <c r="B71" s="21"/>
      <c r="C71" s="21"/>
      <c r="D71" s="21"/>
      <c r="E71" s="21"/>
      <c r="F71" s="27"/>
      <c r="G71" s="75">
        <f>SUM(O71)</f>
        <v>50000</v>
      </c>
      <c r="H71" s="20"/>
      <c r="I71" s="21"/>
      <c r="J71" s="21"/>
      <c r="K71" s="21">
        <v>12</v>
      </c>
      <c r="L71" s="21" t="s">
        <v>456</v>
      </c>
      <c r="M71" s="21" t="s">
        <v>354</v>
      </c>
      <c r="N71" s="21"/>
      <c r="O71" s="43">
        <v>50000</v>
      </c>
      <c r="P71" s="22" t="s">
        <v>32</v>
      </c>
      <c r="Q71" s="20"/>
      <c r="R71" s="21"/>
      <c r="S71" s="22"/>
    </row>
    <row r="72" spans="1:19" s="39" customFormat="1" ht="24.75" customHeight="1">
      <c r="A72" s="100" t="s">
        <v>161</v>
      </c>
      <c r="B72" s="21"/>
      <c r="C72" s="21"/>
      <c r="D72" s="21"/>
      <c r="E72" s="21"/>
      <c r="F72" s="27"/>
      <c r="G72" s="81"/>
      <c r="H72" s="20"/>
      <c r="I72" s="21"/>
      <c r="J72" s="21"/>
      <c r="K72" s="21"/>
      <c r="L72" s="21"/>
      <c r="M72" s="21"/>
      <c r="N72" s="21"/>
      <c r="O72" s="43"/>
      <c r="P72" s="22"/>
      <c r="Q72" s="20"/>
      <c r="R72" s="21"/>
      <c r="S72" s="22"/>
    </row>
    <row r="73" spans="1:19" s="39" customFormat="1" ht="24.75" customHeight="1">
      <c r="A73" s="100" t="s">
        <v>162</v>
      </c>
      <c r="B73" s="21"/>
      <c r="C73" s="21"/>
      <c r="D73" s="21"/>
      <c r="E73" s="21"/>
      <c r="F73" s="27"/>
      <c r="G73" s="81"/>
      <c r="H73" s="20"/>
      <c r="I73" s="21"/>
      <c r="J73" s="21"/>
      <c r="K73" s="21"/>
      <c r="L73" s="21"/>
      <c r="M73" s="21"/>
      <c r="N73" s="21"/>
      <c r="O73" s="43"/>
      <c r="P73" s="22"/>
      <c r="Q73" s="20"/>
      <c r="R73" s="21"/>
      <c r="S73" s="22"/>
    </row>
    <row r="74" spans="1:19" s="39" customFormat="1" ht="24.75" customHeight="1">
      <c r="A74" s="100" t="s">
        <v>163</v>
      </c>
      <c r="B74" s="21"/>
      <c r="C74" s="21"/>
      <c r="D74" s="21"/>
      <c r="E74" s="21"/>
      <c r="F74" s="27"/>
      <c r="G74" s="81"/>
      <c r="H74" s="20"/>
      <c r="I74" s="21"/>
      <c r="J74" s="21"/>
      <c r="K74" s="21"/>
      <c r="L74" s="21"/>
      <c r="M74" s="21"/>
      <c r="N74" s="21"/>
      <c r="O74" s="43"/>
      <c r="P74" s="22"/>
      <c r="Q74" s="20"/>
      <c r="R74" s="21"/>
      <c r="S74" s="22"/>
    </row>
    <row r="75" spans="1:19" s="39" customFormat="1" ht="24.75" customHeight="1">
      <c r="A75" s="100" t="s">
        <v>164</v>
      </c>
      <c r="B75" s="21"/>
      <c r="C75" s="21"/>
      <c r="D75" s="21"/>
      <c r="E75" s="21"/>
      <c r="F75" s="27"/>
      <c r="G75" s="81"/>
      <c r="H75" s="20"/>
      <c r="I75" s="21"/>
      <c r="J75" s="21"/>
      <c r="K75" s="21"/>
      <c r="L75" s="21"/>
      <c r="M75" s="21"/>
      <c r="N75" s="21"/>
      <c r="O75" s="43"/>
      <c r="P75" s="22"/>
      <c r="Q75" s="20"/>
      <c r="R75" s="21"/>
      <c r="S75" s="22"/>
    </row>
    <row r="76" spans="1:19" s="39" customFormat="1" ht="24.75" customHeight="1">
      <c r="A76" s="100" t="s">
        <v>165</v>
      </c>
      <c r="B76" s="21"/>
      <c r="C76" s="21"/>
      <c r="D76" s="21"/>
      <c r="E76" s="21"/>
      <c r="F76" s="27"/>
      <c r="G76" s="81"/>
      <c r="H76" s="20"/>
      <c r="I76" s="21"/>
      <c r="J76" s="21"/>
      <c r="K76" s="21"/>
      <c r="L76" s="21"/>
      <c r="M76" s="21"/>
      <c r="N76" s="21"/>
      <c r="O76" s="43"/>
      <c r="P76" s="22"/>
      <c r="Q76" s="20"/>
      <c r="R76" s="21"/>
      <c r="S76" s="22"/>
    </row>
    <row r="77" spans="1:19" s="39" customFormat="1" ht="24.75" customHeight="1">
      <c r="A77" s="100" t="s">
        <v>166</v>
      </c>
      <c r="B77" s="21"/>
      <c r="C77" s="21"/>
      <c r="D77" s="21"/>
      <c r="E77" s="21"/>
      <c r="F77" s="27"/>
      <c r="G77" s="81"/>
      <c r="H77" s="20"/>
      <c r="I77" s="21"/>
      <c r="J77" s="21"/>
      <c r="K77" s="21"/>
      <c r="L77" s="21"/>
      <c r="M77" s="21"/>
      <c r="N77" s="21"/>
      <c r="O77" s="43"/>
      <c r="P77" s="22"/>
      <c r="Q77" s="20"/>
      <c r="R77" s="21"/>
      <c r="S77" s="22"/>
    </row>
    <row r="78" spans="1:19" s="39" customFormat="1" ht="24.75" customHeight="1">
      <c r="A78" s="100" t="s">
        <v>167</v>
      </c>
      <c r="B78" s="21"/>
      <c r="C78" s="21"/>
      <c r="D78" s="21"/>
      <c r="E78" s="21"/>
      <c r="F78" s="27"/>
      <c r="G78" s="81"/>
      <c r="H78" s="20"/>
      <c r="I78" s="21"/>
      <c r="J78" s="21"/>
      <c r="K78" s="21"/>
      <c r="L78" s="21"/>
      <c r="M78" s="21"/>
      <c r="N78" s="21"/>
      <c r="O78" s="43"/>
      <c r="P78" s="22"/>
      <c r="Q78" s="20"/>
      <c r="R78" s="21"/>
      <c r="S78" s="22"/>
    </row>
    <row r="79" spans="1:19" s="39" customFormat="1" ht="24.75" customHeight="1">
      <c r="A79" s="100" t="s">
        <v>168</v>
      </c>
      <c r="B79" s="21"/>
      <c r="C79" s="21"/>
      <c r="D79" s="21"/>
      <c r="E79" s="21"/>
      <c r="F79" s="27"/>
      <c r="G79" s="81"/>
      <c r="H79" s="20"/>
      <c r="I79" s="21"/>
      <c r="J79" s="21"/>
      <c r="K79" s="21"/>
      <c r="L79" s="21"/>
      <c r="M79" s="21"/>
      <c r="N79" s="21"/>
      <c r="O79" s="43"/>
      <c r="P79" s="22"/>
      <c r="Q79" s="20"/>
      <c r="R79" s="21"/>
      <c r="S79" s="22"/>
    </row>
    <row r="80" spans="1:19" s="39" customFormat="1" ht="24.75" customHeight="1">
      <c r="A80" s="100" t="s">
        <v>169</v>
      </c>
      <c r="B80" s="21"/>
      <c r="C80" s="21"/>
      <c r="D80" s="21"/>
      <c r="E80" s="21"/>
      <c r="F80" s="27"/>
      <c r="G80" s="81"/>
      <c r="H80" s="20"/>
      <c r="I80" s="21"/>
      <c r="J80" s="21"/>
      <c r="K80" s="21"/>
      <c r="L80" s="21"/>
      <c r="M80" s="21"/>
      <c r="N80" s="21"/>
      <c r="O80" s="43"/>
      <c r="P80" s="22"/>
      <c r="Q80" s="20"/>
      <c r="R80" s="21"/>
      <c r="S80" s="22"/>
    </row>
    <row r="81" spans="1:19" s="39" customFormat="1" ht="24.75" customHeight="1">
      <c r="A81" s="100" t="s">
        <v>170</v>
      </c>
      <c r="B81" s="21"/>
      <c r="C81" s="21"/>
      <c r="D81" s="21"/>
      <c r="E81" s="21"/>
      <c r="F81" s="27"/>
      <c r="G81" s="75">
        <f>SUM(O81)</f>
        <v>50000</v>
      </c>
      <c r="H81" s="20"/>
      <c r="I81" s="21"/>
      <c r="J81" s="21"/>
      <c r="K81" s="21"/>
      <c r="L81" s="21"/>
      <c r="M81" s="21"/>
      <c r="N81" s="21"/>
      <c r="O81" s="43">
        <v>50000</v>
      </c>
      <c r="P81" s="22" t="s">
        <v>32</v>
      </c>
      <c r="Q81" s="20"/>
      <c r="R81" s="21"/>
      <c r="S81" s="22"/>
    </row>
    <row r="82" spans="1:19" s="39" customFormat="1" ht="24.75" customHeight="1">
      <c r="A82" s="100" t="s">
        <v>171</v>
      </c>
      <c r="B82" s="21"/>
      <c r="C82" s="21"/>
      <c r="D82" s="21"/>
      <c r="E82" s="21"/>
      <c r="F82" s="27"/>
      <c r="G82" s="75">
        <f>SUM(O82)</f>
        <v>100000</v>
      </c>
      <c r="H82" s="20"/>
      <c r="I82" s="21"/>
      <c r="J82" s="21"/>
      <c r="K82" s="21"/>
      <c r="L82" s="21"/>
      <c r="M82" s="21"/>
      <c r="N82" s="21"/>
      <c r="O82" s="43">
        <v>100000</v>
      </c>
      <c r="P82" s="22" t="s">
        <v>32</v>
      </c>
      <c r="Q82" s="20"/>
      <c r="R82" s="21"/>
      <c r="S82" s="22"/>
    </row>
    <row r="83" spans="1:19" s="39" customFormat="1" ht="22.5">
      <c r="A83" s="67" t="s">
        <v>173</v>
      </c>
      <c r="B83" s="21"/>
      <c r="C83" s="21"/>
      <c r="D83" s="21"/>
      <c r="E83" s="21"/>
      <c r="F83" s="27"/>
      <c r="G83" s="80">
        <f>SUM(G84:G87)</f>
        <v>18000</v>
      </c>
      <c r="H83" s="20"/>
      <c r="I83" s="21"/>
      <c r="J83" s="21"/>
      <c r="K83" s="21"/>
      <c r="L83" s="21"/>
      <c r="M83" s="21"/>
      <c r="N83" s="21"/>
      <c r="O83" s="21"/>
      <c r="P83" s="22"/>
      <c r="Q83" s="20"/>
      <c r="R83" s="21"/>
      <c r="S83" s="22"/>
    </row>
    <row r="84" spans="1:19" s="39" customFormat="1" ht="24">
      <c r="A84" s="114" t="s">
        <v>174</v>
      </c>
      <c r="B84" s="21"/>
      <c r="C84" s="21"/>
      <c r="D84" s="21"/>
      <c r="E84" s="21"/>
      <c r="F84" s="27"/>
      <c r="G84" s="75">
        <f>SUM(K84*O84)</f>
        <v>18000</v>
      </c>
      <c r="H84" s="20" t="s">
        <v>75</v>
      </c>
      <c r="I84" s="21"/>
      <c r="J84" s="21"/>
      <c r="K84" s="21">
        <v>12</v>
      </c>
      <c r="L84" s="21" t="s">
        <v>67</v>
      </c>
      <c r="M84" s="21"/>
      <c r="N84" s="21"/>
      <c r="O84" s="21">
        <v>1500</v>
      </c>
      <c r="P84" s="22" t="s">
        <v>32</v>
      </c>
      <c r="Q84" s="20"/>
      <c r="R84" s="21"/>
      <c r="S84" s="22"/>
    </row>
    <row r="85" spans="1:19" s="39" customFormat="1" ht="24">
      <c r="A85" s="114" t="s">
        <v>175</v>
      </c>
      <c r="B85" s="21"/>
      <c r="C85" s="21"/>
      <c r="D85" s="21"/>
      <c r="E85" s="21"/>
      <c r="F85" s="27"/>
      <c r="G85" s="75">
        <f>SUM(K85*O85)</f>
        <v>0</v>
      </c>
      <c r="H85" s="20" t="s">
        <v>119</v>
      </c>
      <c r="I85" s="21"/>
      <c r="J85" s="21"/>
      <c r="K85" s="21">
        <v>0</v>
      </c>
      <c r="L85" s="21" t="s">
        <v>67</v>
      </c>
      <c r="M85" s="21"/>
      <c r="N85" s="21"/>
      <c r="O85" s="21">
        <v>0</v>
      </c>
      <c r="P85" s="22" t="s">
        <v>32</v>
      </c>
      <c r="Q85" s="20"/>
      <c r="R85" s="21"/>
      <c r="S85" s="22"/>
    </row>
    <row r="86" spans="1:19" s="39" customFormat="1" ht="24">
      <c r="A86" s="114" t="s">
        <v>177</v>
      </c>
      <c r="B86" s="21"/>
      <c r="C86" s="21"/>
      <c r="D86" s="21"/>
      <c r="E86" s="21"/>
      <c r="F86" s="27"/>
      <c r="G86" s="75"/>
      <c r="H86" s="20"/>
      <c r="I86" s="21"/>
      <c r="J86" s="21"/>
      <c r="K86" s="21"/>
      <c r="L86" s="21"/>
      <c r="M86" s="21"/>
      <c r="N86" s="21"/>
      <c r="O86" s="21"/>
      <c r="P86" s="22"/>
      <c r="Q86" s="20"/>
      <c r="R86" s="21"/>
      <c r="S86" s="22"/>
    </row>
    <row r="87" spans="1:19" s="39" customFormat="1" ht="24">
      <c r="A87" s="114" t="s">
        <v>176</v>
      </c>
      <c r="B87" s="21"/>
      <c r="C87" s="21"/>
      <c r="D87" s="21"/>
      <c r="E87" s="21"/>
      <c r="F87" s="27"/>
      <c r="G87" s="75">
        <f>SUM(K87*O87)</f>
        <v>0</v>
      </c>
      <c r="H87" s="20" t="s">
        <v>76</v>
      </c>
      <c r="I87" s="21"/>
      <c r="J87" s="21"/>
      <c r="K87" s="21">
        <v>0</v>
      </c>
      <c r="L87" s="21" t="s">
        <v>67</v>
      </c>
      <c r="M87" s="21"/>
      <c r="N87" s="21"/>
      <c r="O87" s="21">
        <v>0</v>
      </c>
      <c r="P87" s="22" t="s">
        <v>32</v>
      </c>
      <c r="Q87" s="20"/>
      <c r="R87" s="21"/>
      <c r="S87" s="22"/>
    </row>
    <row r="88" spans="1:19" s="39" customFormat="1" ht="24" customHeight="1">
      <c r="A88" s="71" t="s">
        <v>96</v>
      </c>
      <c r="B88" s="83"/>
      <c r="C88" s="83"/>
      <c r="D88" s="83"/>
      <c r="E88" s="83"/>
      <c r="F88" s="139"/>
      <c r="G88" s="85">
        <f>SUM(G89+G114)</f>
        <v>7908500</v>
      </c>
      <c r="H88" s="86"/>
      <c r="I88" s="83"/>
      <c r="J88" s="87"/>
      <c r="K88" s="87"/>
      <c r="L88" s="87"/>
      <c r="M88" s="87"/>
      <c r="N88" s="83"/>
      <c r="O88" s="83"/>
      <c r="P88" s="84"/>
      <c r="Q88" s="86"/>
      <c r="R88" s="83"/>
      <c r="S88" s="22"/>
    </row>
    <row r="89" spans="1:19" s="39" customFormat="1" ht="24" customHeight="1">
      <c r="A89" s="67" t="s">
        <v>97</v>
      </c>
      <c r="B89" s="21"/>
      <c r="C89" s="21"/>
      <c r="D89" s="21"/>
      <c r="E89" s="21"/>
      <c r="F89" s="27"/>
      <c r="G89" s="82">
        <f>SUM(G90:G91)</f>
        <v>878500</v>
      </c>
      <c r="H89" s="20"/>
      <c r="I89" s="21"/>
      <c r="J89" s="21"/>
      <c r="K89" s="21"/>
      <c r="L89" s="21"/>
      <c r="M89" s="21"/>
      <c r="N89" s="21"/>
      <c r="O89" s="21"/>
      <c r="P89" s="22"/>
      <c r="Q89" s="20"/>
      <c r="R89" s="21"/>
      <c r="S89" s="22"/>
    </row>
    <row r="90" spans="1:19" s="39" customFormat="1" ht="22.5">
      <c r="A90" s="115" t="s">
        <v>179</v>
      </c>
      <c r="B90" s="21"/>
      <c r="C90" s="21"/>
      <c r="D90" s="21"/>
      <c r="E90" s="21"/>
      <c r="F90" s="27"/>
      <c r="G90" s="82">
        <f>SUM(G92,G94,G97,G99,G101,G103,G105,G106,G108,G110,G112)</f>
        <v>878500</v>
      </c>
      <c r="H90" s="20"/>
      <c r="I90" s="21"/>
      <c r="J90" s="21"/>
      <c r="K90" s="21"/>
      <c r="L90" s="21"/>
      <c r="M90" s="21"/>
      <c r="N90" s="21"/>
      <c r="O90" s="21"/>
      <c r="P90" s="22"/>
      <c r="Q90" s="20"/>
      <c r="R90" s="21"/>
      <c r="S90" s="22"/>
    </row>
    <row r="91" spans="1:19" s="39" customFormat="1" ht="22.5">
      <c r="A91" s="116" t="s">
        <v>180</v>
      </c>
      <c r="B91" s="21"/>
      <c r="C91" s="21"/>
      <c r="D91" s="21"/>
      <c r="E91" s="21"/>
      <c r="F91" s="27"/>
      <c r="G91" s="82"/>
      <c r="H91" s="20"/>
      <c r="I91" s="21"/>
      <c r="J91" s="21"/>
      <c r="K91" s="21"/>
      <c r="L91" s="21"/>
      <c r="M91" s="21"/>
      <c r="N91" s="21"/>
      <c r="O91" s="21"/>
      <c r="P91" s="22"/>
      <c r="Q91" s="20"/>
      <c r="R91" s="21"/>
      <c r="S91" s="22"/>
    </row>
    <row r="92" spans="1:19" s="39" customFormat="1" ht="24" customHeight="1">
      <c r="A92" s="117" t="s">
        <v>181</v>
      </c>
      <c r="B92" s="103"/>
      <c r="C92" s="21"/>
      <c r="D92" s="21"/>
      <c r="E92" s="21"/>
      <c r="F92" s="27"/>
      <c r="G92" s="82"/>
      <c r="H92" s="20"/>
      <c r="I92" s="21"/>
      <c r="J92" s="21"/>
      <c r="K92" s="21"/>
      <c r="L92" s="21"/>
      <c r="M92" s="21"/>
      <c r="N92" s="21"/>
      <c r="O92" s="21"/>
      <c r="P92" s="22"/>
      <c r="Q92" s="20"/>
      <c r="R92" s="21"/>
      <c r="S92" s="22"/>
    </row>
    <row r="93" spans="1:19" s="39" customFormat="1" ht="24" customHeight="1">
      <c r="A93" s="117" t="s">
        <v>178</v>
      </c>
      <c r="B93" s="103"/>
      <c r="C93" s="21"/>
      <c r="D93" s="21"/>
      <c r="E93" s="21"/>
      <c r="F93" s="27"/>
      <c r="G93" s="82"/>
      <c r="H93" s="20"/>
      <c r="I93" s="21"/>
      <c r="J93" s="21"/>
      <c r="K93" s="21"/>
      <c r="L93" s="21"/>
      <c r="M93" s="21"/>
      <c r="N93" s="21"/>
      <c r="O93" s="21"/>
      <c r="P93" s="22"/>
      <c r="Q93" s="20"/>
      <c r="R93" s="21"/>
      <c r="S93" s="22"/>
    </row>
    <row r="94" spans="1:19" s="39" customFormat="1" ht="24" customHeight="1">
      <c r="A94" s="117" t="s">
        <v>182</v>
      </c>
      <c r="B94" s="103"/>
      <c r="C94" s="21"/>
      <c r="D94" s="21"/>
      <c r="E94" s="21"/>
      <c r="F94" s="27"/>
      <c r="G94" s="70">
        <f>SUM(G95,G96)</f>
        <v>807000</v>
      </c>
      <c r="H94" s="20"/>
      <c r="I94" s="21"/>
      <c r="J94" s="21"/>
      <c r="K94" s="21"/>
      <c r="L94" s="21"/>
      <c r="M94" s="21"/>
      <c r="N94" s="21"/>
      <c r="O94" s="78"/>
      <c r="P94" s="22"/>
      <c r="Q94" s="20" t="s">
        <v>78</v>
      </c>
      <c r="R94" s="21"/>
      <c r="S94" s="22"/>
    </row>
    <row r="95" spans="1:19" s="39" customFormat="1" ht="24" customHeight="1">
      <c r="A95" s="117"/>
      <c r="B95" s="103"/>
      <c r="C95" s="21"/>
      <c r="D95" s="21"/>
      <c r="E95" s="21"/>
      <c r="F95" s="27"/>
      <c r="G95" s="70">
        <f aca="true" t="shared" si="2" ref="G95:G108">SUM(M95*O95)</f>
        <v>42000</v>
      </c>
      <c r="H95" s="20" t="s">
        <v>457</v>
      </c>
      <c r="I95" s="21"/>
      <c r="J95" s="21"/>
      <c r="K95" s="21"/>
      <c r="L95" s="21"/>
      <c r="M95" s="21">
        <v>1</v>
      </c>
      <c r="N95" s="21" t="s">
        <v>74</v>
      </c>
      <c r="O95" s="78">
        <v>42000</v>
      </c>
      <c r="P95" s="22" t="s">
        <v>32</v>
      </c>
      <c r="Q95" s="20"/>
      <c r="R95" s="21"/>
      <c r="S95" s="22"/>
    </row>
    <row r="96" spans="1:19" s="39" customFormat="1" ht="24" customHeight="1">
      <c r="A96" s="117"/>
      <c r="B96" s="103"/>
      <c r="C96" s="21"/>
      <c r="D96" s="21"/>
      <c r="E96" s="21"/>
      <c r="F96" s="27"/>
      <c r="G96" s="70">
        <f t="shared" si="2"/>
        <v>765000</v>
      </c>
      <c r="H96" s="20" t="s">
        <v>458</v>
      </c>
      <c r="I96" s="21"/>
      <c r="J96" s="21"/>
      <c r="K96" s="21"/>
      <c r="L96" s="21"/>
      <c r="M96" s="21">
        <v>1</v>
      </c>
      <c r="N96" s="21" t="s">
        <v>74</v>
      </c>
      <c r="O96" s="78">
        <v>765000</v>
      </c>
      <c r="P96" s="22" t="s">
        <v>32</v>
      </c>
      <c r="Q96" s="20"/>
      <c r="R96" s="21"/>
      <c r="S96" s="22"/>
    </row>
    <row r="97" spans="1:19" s="39" customFormat="1" ht="24" customHeight="1">
      <c r="A97" s="117" t="s">
        <v>183</v>
      </c>
      <c r="B97" s="21"/>
      <c r="C97" s="21"/>
      <c r="D97" s="21"/>
      <c r="E97" s="21"/>
      <c r="F97" s="27"/>
      <c r="G97" s="70"/>
      <c r="H97" s="20" t="s">
        <v>459</v>
      </c>
      <c r="I97" s="21"/>
      <c r="J97" s="21"/>
      <c r="K97" s="21"/>
      <c r="L97" s="21"/>
      <c r="M97" s="21"/>
      <c r="N97" s="21"/>
      <c r="O97" s="78"/>
      <c r="P97" s="22"/>
      <c r="Q97" s="20"/>
      <c r="R97" s="21"/>
      <c r="S97" s="22"/>
    </row>
    <row r="98" spans="1:19" s="39" customFormat="1" ht="24" customHeight="1">
      <c r="A98" s="117" t="s">
        <v>178</v>
      </c>
      <c r="B98" s="21"/>
      <c r="C98" s="21"/>
      <c r="D98" s="21"/>
      <c r="E98" s="21"/>
      <c r="F98" s="27"/>
      <c r="G98" s="70"/>
      <c r="H98" s="20"/>
      <c r="I98" s="21"/>
      <c r="J98" s="21"/>
      <c r="K98" s="21"/>
      <c r="L98" s="21"/>
      <c r="M98" s="21"/>
      <c r="N98" s="21"/>
      <c r="O98" s="78"/>
      <c r="P98" s="22"/>
      <c r="Q98" s="20"/>
      <c r="R98" s="21"/>
      <c r="S98" s="22"/>
    </row>
    <row r="99" spans="1:19" s="39" customFormat="1" ht="24" customHeight="1">
      <c r="A99" s="117" t="s">
        <v>184</v>
      </c>
      <c r="B99" s="21"/>
      <c r="C99" s="21"/>
      <c r="D99" s="21"/>
      <c r="E99" s="21"/>
      <c r="F99" s="27"/>
      <c r="G99" s="70">
        <f>SUM(G100)</f>
        <v>8500</v>
      </c>
      <c r="H99" s="20"/>
      <c r="I99" s="21"/>
      <c r="J99" s="21"/>
      <c r="K99" s="21"/>
      <c r="L99" s="21"/>
      <c r="M99" s="21"/>
      <c r="N99" s="21"/>
      <c r="O99" s="78"/>
      <c r="P99" s="22"/>
      <c r="Q99" s="20"/>
      <c r="R99" s="21"/>
      <c r="S99" s="22"/>
    </row>
    <row r="100" spans="1:19" s="39" customFormat="1" ht="24" customHeight="1">
      <c r="A100" s="117"/>
      <c r="B100" s="21"/>
      <c r="C100" s="21"/>
      <c r="D100" s="21"/>
      <c r="E100" s="21"/>
      <c r="F100" s="27"/>
      <c r="G100" s="70">
        <f t="shared" si="2"/>
        <v>8500</v>
      </c>
      <c r="H100" s="20" t="s">
        <v>83</v>
      </c>
      <c r="I100" s="21"/>
      <c r="J100" s="21"/>
      <c r="K100" s="21"/>
      <c r="L100" s="21"/>
      <c r="M100" s="21">
        <v>1</v>
      </c>
      <c r="N100" s="21" t="s">
        <v>84</v>
      </c>
      <c r="O100" s="78">
        <v>8500</v>
      </c>
      <c r="P100" s="22" t="s">
        <v>32</v>
      </c>
      <c r="Q100" s="20"/>
      <c r="R100" s="21"/>
      <c r="S100" s="22"/>
    </row>
    <row r="101" spans="1:19" s="39" customFormat="1" ht="24" customHeight="1">
      <c r="A101" s="117" t="s">
        <v>185</v>
      </c>
      <c r="B101" s="21"/>
      <c r="C101" s="21"/>
      <c r="D101" s="21"/>
      <c r="E101" s="21"/>
      <c r="F101" s="27"/>
      <c r="G101" s="70"/>
      <c r="H101" s="20"/>
      <c r="I101" s="21"/>
      <c r="J101" s="21"/>
      <c r="K101" s="21"/>
      <c r="L101" s="21"/>
      <c r="M101" s="21"/>
      <c r="N101" s="21"/>
      <c r="O101" s="78"/>
      <c r="P101" s="22"/>
      <c r="Q101" s="20"/>
      <c r="R101" s="21"/>
      <c r="S101" s="22"/>
    </row>
    <row r="102" spans="1:19" s="39" customFormat="1" ht="24" customHeight="1">
      <c r="A102" s="117" t="s">
        <v>178</v>
      </c>
      <c r="B102" s="21"/>
      <c r="C102" s="21"/>
      <c r="D102" s="21"/>
      <c r="E102" s="21"/>
      <c r="F102" s="27"/>
      <c r="G102" s="70"/>
      <c r="H102" s="20"/>
      <c r="I102" s="21"/>
      <c r="J102" s="21"/>
      <c r="K102" s="21"/>
      <c r="L102" s="21"/>
      <c r="M102" s="21"/>
      <c r="N102" s="21"/>
      <c r="O102" s="78"/>
      <c r="P102" s="22"/>
      <c r="Q102" s="20"/>
      <c r="R102" s="21"/>
      <c r="S102" s="22"/>
    </row>
    <row r="103" spans="1:19" s="39" customFormat="1" ht="24" customHeight="1">
      <c r="A103" s="117" t="s">
        <v>186</v>
      </c>
      <c r="B103" s="21"/>
      <c r="C103" s="21"/>
      <c r="D103" s="21"/>
      <c r="E103" s="21"/>
      <c r="F103" s="27"/>
      <c r="G103" s="70"/>
      <c r="H103" s="20"/>
      <c r="I103" s="21"/>
      <c r="J103" s="21"/>
      <c r="K103" s="21"/>
      <c r="L103" s="21"/>
      <c r="M103" s="21"/>
      <c r="N103" s="21"/>
      <c r="O103" s="78"/>
      <c r="P103" s="22"/>
      <c r="Q103" s="20"/>
      <c r="R103" s="21"/>
      <c r="S103" s="22"/>
    </row>
    <row r="104" spans="1:19" s="39" customFormat="1" ht="24" customHeight="1">
      <c r="A104" s="117" t="s">
        <v>178</v>
      </c>
      <c r="B104" s="21"/>
      <c r="C104" s="21"/>
      <c r="D104" s="21"/>
      <c r="E104" s="21"/>
      <c r="F104" s="27"/>
      <c r="G104" s="70"/>
      <c r="H104" s="20"/>
      <c r="I104" s="21"/>
      <c r="J104" s="21"/>
      <c r="K104" s="21"/>
      <c r="L104" s="21"/>
      <c r="M104" s="21"/>
      <c r="N104" s="21"/>
      <c r="O104" s="78"/>
      <c r="P104" s="22"/>
      <c r="Q104" s="20"/>
      <c r="R104" s="21"/>
      <c r="S104" s="22"/>
    </row>
    <row r="105" spans="1:19" s="39" customFormat="1" ht="24" customHeight="1">
      <c r="A105" s="117" t="s">
        <v>213</v>
      </c>
      <c r="B105" s="103"/>
      <c r="C105" s="103"/>
      <c r="D105" s="21"/>
      <c r="E105" s="21"/>
      <c r="F105" s="27"/>
      <c r="G105" s="70" t="s">
        <v>354</v>
      </c>
      <c r="H105" s="20"/>
      <c r="I105" s="21"/>
      <c r="J105" s="21"/>
      <c r="K105" s="21"/>
      <c r="L105" s="21"/>
      <c r="M105" s="21"/>
      <c r="N105" s="21"/>
      <c r="O105" s="78"/>
      <c r="P105" s="22"/>
      <c r="Q105" s="20"/>
      <c r="R105" s="21"/>
      <c r="S105" s="22"/>
    </row>
    <row r="106" spans="1:19" s="39" customFormat="1" ht="24" customHeight="1">
      <c r="A106" s="117" t="s">
        <v>187</v>
      </c>
      <c r="B106" s="21"/>
      <c r="C106" s="21"/>
      <c r="D106" s="21"/>
      <c r="E106" s="21"/>
      <c r="F106" s="27"/>
      <c r="G106" s="70">
        <f>SUM(G107)</f>
        <v>63000</v>
      </c>
      <c r="H106" s="20"/>
      <c r="I106" s="21"/>
      <c r="J106" s="21"/>
      <c r="K106" s="21"/>
      <c r="L106" s="21"/>
      <c r="M106" s="21"/>
      <c r="N106" s="21"/>
      <c r="O106" s="78"/>
      <c r="P106" s="22"/>
      <c r="Q106" s="20"/>
      <c r="R106" s="21"/>
      <c r="S106" s="22"/>
    </row>
    <row r="107" spans="1:19" s="39" customFormat="1" ht="24" customHeight="1">
      <c r="A107" s="117"/>
      <c r="B107" s="21"/>
      <c r="C107" s="21"/>
      <c r="D107" s="21"/>
      <c r="E107" s="21"/>
      <c r="F107" s="27"/>
      <c r="G107" s="70">
        <f t="shared" si="2"/>
        <v>63000</v>
      </c>
      <c r="H107" s="20" t="s">
        <v>460</v>
      </c>
      <c r="I107" s="21"/>
      <c r="J107" s="21"/>
      <c r="K107" s="21"/>
      <c r="L107" s="21"/>
      <c r="M107" s="21">
        <v>1</v>
      </c>
      <c r="N107" s="21" t="s">
        <v>84</v>
      </c>
      <c r="O107" s="78">
        <v>63000</v>
      </c>
      <c r="P107" s="22" t="s">
        <v>32</v>
      </c>
      <c r="Q107" s="20"/>
      <c r="R107" s="21"/>
      <c r="S107" s="22"/>
    </row>
    <row r="108" spans="1:19" s="39" customFormat="1" ht="24" customHeight="1">
      <c r="A108" s="117" t="s">
        <v>188</v>
      </c>
      <c r="B108" s="21"/>
      <c r="C108" s="21"/>
      <c r="D108" s="21"/>
      <c r="E108" s="21"/>
      <c r="F108" s="27"/>
      <c r="G108" s="70">
        <f t="shared" si="2"/>
        <v>0</v>
      </c>
      <c r="H108" s="20"/>
      <c r="I108" s="21"/>
      <c r="J108" s="21"/>
      <c r="K108" s="21"/>
      <c r="L108" s="21"/>
      <c r="M108" s="21"/>
      <c r="N108" s="21"/>
      <c r="O108" s="78"/>
      <c r="P108" s="22"/>
      <c r="Q108" s="20"/>
      <c r="R108" s="21"/>
      <c r="S108" s="22"/>
    </row>
    <row r="109" spans="1:19" s="39" customFormat="1" ht="24" customHeight="1">
      <c r="A109" s="117" t="s">
        <v>178</v>
      </c>
      <c r="B109" s="21"/>
      <c r="C109" s="21"/>
      <c r="D109" s="21"/>
      <c r="E109" s="21"/>
      <c r="F109" s="27"/>
      <c r="G109" s="70"/>
      <c r="H109" s="20"/>
      <c r="I109" s="21"/>
      <c r="J109" s="21"/>
      <c r="K109" s="21"/>
      <c r="L109" s="21"/>
      <c r="M109" s="21"/>
      <c r="N109" s="21"/>
      <c r="O109" s="78"/>
      <c r="P109" s="22"/>
      <c r="Q109" s="20"/>
      <c r="R109" s="21"/>
      <c r="S109" s="22"/>
    </row>
    <row r="110" spans="1:19" s="39" customFormat="1" ht="24" customHeight="1">
      <c r="A110" s="117" t="s">
        <v>189</v>
      </c>
      <c r="B110" s="21"/>
      <c r="C110" s="21"/>
      <c r="D110" s="21"/>
      <c r="E110" s="21"/>
      <c r="F110" s="27"/>
      <c r="G110" s="70"/>
      <c r="H110" s="20"/>
      <c r="I110" s="21"/>
      <c r="J110" s="21"/>
      <c r="K110" s="21"/>
      <c r="L110" s="21"/>
      <c r="M110" s="21"/>
      <c r="N110" s="21"/>
      <c r="O110" s="78"/>
      <c r="P110" s="22"/>
      <c r="Q110" s="20"/>
      <c r="R110" s="21"/>
      <c r="S110" s="22"/>
    </row>
    <row r="111" spans="1:19" s="39" customFormat="1" ht="24" customHeight="1">
      <c r="A111" s="117" t="s">
        <v>178</v>
      </c>
      <c r="B111" s="21"/>
      <c r="C111" s="21"/>
      <c r="D111" s="21"/>
      <c r="E111" s="21"/>
      <c r="F111" s="27"/>
      <c r="G111" s="70"/>
      <c r="H111" s="20"/>
      <c r="I111" s="21"/>
      <c r="J111" s="21"/>
      <c r="K111" s="21"/>
      <c r="L111" s="21"/>
      <c r="M111" s="21"/>
      <c r="N111" s="21"/>
      <c r="O111" s="78"/>
      <c r="P111" s="22"/>
      <c r="Q111" s="20"/>
      <c r="R111" s="21"/>
      <c r="S111" s="22"/>
    </row>
    <row r="112" spans="1:19" s="39" customFormat="1" ht="24" customHeight="1">
      <c r="A112" s="117" t="s">
        <v>190</v>
      </c>
      <c r="B112" s="21"/>
      <c r="C112" s="21"/>
      <c r="D112" s="21"/>
      <c r="E112" s="21"/>
      <c r="F112" s="27"/>
      <c r="G112" s="70"/>
      <c r="H112" s="20"/>
      <c r="I112" s="21"/>
      <c r="J112" s="21"/>
      <c r="K112" s="21"/>
      <c r="L112" s="21"/>
      <c r="M112" s="21"/>
      <c r="N112" s="21"/>
      <c r="O112" s="78"/>
      <c r="P112" s="22"/>
      <c r="Q112" s="20"/>
      <c r="R112" s="21"/>
      <c r="S112" s="22"/>
    </row>
    <row r="113" spans="1:19" s="39" customFormat="1" ht="24" customHeight="1">
      <c r="A113" s="117" t="s">
        <v>178</v>
      </c>
      <c r="B113" s="21"/>
      <c r="C113" s="21"/>
      <c r="D113" s="21"/>
      <c r="E113" s="21"/>
      <c r="F113" s="27"/>
      <c r="G113" s="70"/>
      <c r="H113" s="20"/>
      <c r="I113" s="21"/>
      <c r="J113" s="21"/>
      <c r="K113" s="21"/>
      <c r="L113" s="21"/>
      <c r="M113" s="21"/>
      <c r="N113" s="21"/>
      <c r="O113" s="78"/>
      <c r="P113" s="22"/>
      <c r="Q113" s="20"/>
      <c r="R113" s="21"/>
      <c r="S113" s="22"/>
    </row>
    <row r="114" spans="1:19" s="39" customFormat="1" ht="24" customHeight="1">
      <c r="A114" s="67" t="s">
        <v>98</v>
      </c>
      <c r="B114" s="19"/>
      <c r="C114" s="19"/>
      <c r="D114" s="19"/>
      <c r="E114" s="19"/>
      <c r="F114" s="140"/>
      <c r="G114" s="82">
        <f>SUM(G115,G163)</f>
        <v>7030000</v>
      </c>
      <c r="H114" s="20"/>
      <c r="I114" s="21"/>
      <c r="J114" s="21"/>
      <c r="K114" s="21"/>
      <c r="L114" s="21"/>
      <c r="M114" s="21"/>
      <c r="N114" s="21"/>
      <c r="O114" s="68"/>
      <c r="P114" s="22"/>
      <c r="Q114" s="20"/>
      <c r="R114" s="21"/>
      <c r="S114" s="22"/>
    </row>
    <row r="115" spans="1:19" s="39" customFormat="1" ht="24" customHeight="1">
      <c r="A115" s="117" t="s">
        <v>191</v>
      </c>
      <c r="B115" s="19"/>
      <c r="C115" s="19"/>
      <c r="D115" s="19"/>
      <c r="E115" s="19"/>
      <c r="F115" s="140"/>
      <c r="G115" s="70">
        <f>SUM(G116,G118,G123,G125,G128,G130,G132,G134,G136,G138,G140,G143,G145,G159)</f>
        <v>7030000</v>
      </c>
      <c r="H115" s="20"/>
      <c r="I115" s="21"/>
      <c r="J115" s="21"/>
      <c r="K115" s="21"/>
      <c r="L115" s="21"/>
      <c r="M115" s="21"/>
      <c r="N115" s="21"/>
      <c r="O115" s="68"/>
      <c r="P115" s="22"/>
      <c r="Q115" s="20"/>
      <c r="R115" s="21"/>
      <c r="S115" s="22"/>
    </row>
    <row r="116" spans="1:19" s="39" customFormat="1" ht="24" customHeight="1">
      <c r="A116" s="117" t="s">
        <v>197</v>
      </c>
      <c r="B116" s="19"/>
      <c r="C116" s="19"/>
      <c r="D116" s="19"/>
      <c r="E116" s="19"/>
      <c r="F116" s="140"/>
      <c r="G116" s="70"/>
      <c r="H116" s="20"/>
      <c r="I116" s="21"/>
      <c r="J116" s="21"/>
      <c r="K116" s="21"/>
      <c r="L116" s="21"/>
      <c r="M116" s="21"/>
      <c r="N116" s="21"/>
      <c r="O116" s="68"/>
      <c r="P116" s="22"/>
      <c r="Q116" s="20"/>
      <c r="R116" s="21"/>
      <c r="S116" s="22"/>
    </row>
    <row r="117" spans="1:19" s="39" customFormat="1" ht="24" customHeight="1">
      <c r="A117" s="117" t="s">
        <v>178</v>
      </c>
      <c r="B117" s="19"/>
      <c r="C117" s="19"/>
      <c r="D117" s="19"/>
      <c r="E117" s="19"/>
      <c r="F117" s="140"/>
      <c r="G117" s="70"/>
      <c r="H117" s="20"/>
      <c r="I117" s="21"/>
      <c r="J117" s="21"/>
      <c r="K117" s="21"/>
      <c r="L117" s="21"/>
      <c r="M117" s="21"/>
      <c r="N117" s="21"/>
      <c r="O117" s="68"/>
      <c r="P117" s="22"/>
      <c r="Q117" s="20"/>
      <c r="R117" s="21"/>
      <c r="S117" s="22"/>
    </row>
    <row r="118" spans="1:19" s="39" customFormat="1" ht="24" customHeight="1">
      <c r="A118" s="117" t="s">
        <v>195</v>
      </c>
      <c r="B118" s="21"/>
      <c r="C118" s="21"/>
      <c r="D118" s="21"/>
      <c r="E118" s="21"/>
      <c r="F118" s="27"/>
      <c r="G118" s="70">
        <f>SUM(G119:G122)</f>
        <v>0</v>
      </c>
      <c r="H118" s="20"/>
      <c r="I118" s="21"/>
      <c r="J118" s="21"/>
      <c r="K118" s="21"/>
      <c r="L118" s="21"/>
      <c r="M118" s="21"/>
      <c r="N118" s="21"/>
      <c r="O118" s="43"/>
      <c r="P118" s="22"/>
      <c r="Q118" s="20"/>
      <c r="R118" s="21"/>
      <c r="S118" s="22"/>
    </row>
    <row r="119" spans="1:19" s="39" customFormat="1" ht="24" customHeight="1">
      <c r="A119" s="117"/>
      <c r="B119" s="21"/>
      <c r="C119" s="21"/>
      <c r="D119" s="21"/>
      <c r="E119" s="21"/>
      <c r="F119" s="27"/>
      <c r="G119" s="70">
        <f>SUM(O119*M119)</f>
        <v>0</v>
      </c>
      <c r="H119" s="20" t="s">
        <v>354</v>
      </c>
      <c r="I119" s="21"/>
      <c r="J119" s="21"/>
      <c r="K119" s="21"/>
      <c r="L119" s="21"/>
      <c r="M119" s="21">
        <v>0</v>
      </c>
      <c r="N119" s="21" t="s">
        <v>105</v>
      </c>
      <c r="O119" s="43">
        <v>0</v>
      </c>
      <c r="P119" s="22" t="s">
        <v>32</v>
      </c>
      <c r="Q119" s="20"/>
      <c r="R119" s="21"/>
      <c r="S119" s="22"/>
    </row>
    <row r="120" spans="1:19" s="39" customFormat="1" ht="24" customHeight="1">
      <c r="A120" s="117"/>
      <c r="B120" s="21"/>
      <c r="C120" s="21"/>
      <c r="D120" s="21"/>
      <c r="E120" s="21"/>
      <c r="F120" s="27"/>
      <c r="G120" s="70">
        <f>SUM(O120*M120)</f>
        <v>0</v>
      </c>
      <c r="H120" s="20" t="s">
        <v>354</v>
      </c>
      <c r="I120" s="21"/>
      <c r="J120" s="21"/>
      <c r="K120" s="21"/>
      <c r="L120" s="21"/>
      <c r="M120" s="21">
        <v>0</v>
      </c>
      <c r="N120" s="21" t="s">
        <v>105</v>
      </c>
      <c r="O120" s="43">
        <v>0</v>
      </c>
      <c r="P120" s="22" t="s">
        <v>32</v>
      </c>
      <c r="Q120" s="20"/>
      <c r="R120" s="21"/>
      <c r="S120" s="22"/>
    </row>
    <row r="121" spans="1:19" s="39" customFormat="1" ht="24" customHeight="1">
      <c r="A121" s="117"/>
      <c r="B121" s="21"/>
      <c r="C121" s="21"/>
      <c r="D121" s="21"/>
      <c r="E121" s="21"/>
      <c r="F121" s="27"/>
      <c r="G121" s="70">
        <f>SUM(O121*M121)</f>
        <v>0</v>
      </c>
      <c r="H121" s="20" t="s">
        <v>354</v>
      </c>
      <c r="I121" s="21"/>
      <c r="J121" s="21"/>
      <c r="K121" s="21"/>
      <c r="L121" s="21"/>
      <c r="M121" s="21">
        <v>0</v>
      </c>
      <c r="N121" s="21" t="s">
        <v>105</v>
      </c>
      <c r="O121" s="43">
        <v>0</v>
      </c>
      <c r="P121" s="22" t="s">
        <v>32</v>
      </c>
      <c r="Q121" s="20"/>
      <c r="R121" s="21"/>
      <c r="S121" s="22"/>
    </row>
    <row r="122" spans="1:19" s="39" customFormat="1" ht="24" customHeight="1">
      <c r="A122" s="117"/>
      <c r="B122" s="21"/>
      <c r="C122" s="21"/>
      <c r="D122" s="21"/>
      <c r="E122" s="21"/>
      <c r="F122" s="27"/>
      <c r="G122" s="70">
        <f>SUM(O122*M122)</f>
        <v>0</v>
      </c>
      <c r="H122" s="20" t="s">
        <v>354</v>
      </c>
      <c r="I122" s="21"/>
      <c r="J122" s="21"/>
      <c r="K122" s="21"/>
      <c r="L122" s="21"/>
      <c r="M122" s="21">
        <v>0</v>
      </c>
      <c r="N122" s="21" t="s">
        <v>105</v>
      </c>
      <c r="O122" s="43">
        <v>0</v>
      </c>
      <c r="P122" s="22" t="s">
        <v>32</v>
      </c>
      <c r="Q122" s="20"/>
      <c r="R122" s="21"/>
      <c r="S122" s="22"/>
    </row>
    <row r="123" spans="1:19" s="39" customFormat="1" ht="24" customHeight="1">
      <c r="A123" s="117" t="s">
        <v>196</v>
      </c>
      <c r="B123" s="21"/>
      <c r="C123" s="21"/>
      <c r="D123" s="21"/>
      <c r="E123" s="21"/>
      <c r="F123" s="27"/>
      <c r="G123" s="70">
        <f>SUM(O123*M123)</f>
        <v>0</v>
      </c>
      <c r="H123" s="20"/>
      <c r="I123" s="21"/>
      <c r="J123" s="21"/>
      <c r="K123" s="21"/>
      <c r="L123" s="21"/>
      <c r="M123" s="21"/>
      <c r="N123" s="21"/>
      <c r="O123" s="43"/>
      <c r="P123" s="22"/>
      <c r="Q123" s="20"/>
      <c r="R123" s="21"/>
      <c r="S123" s="22"/>
    </row>
    <row r="124" spans="1:19" s="39" customFormat="1" ht="24" customHeight="1">
      <c r="A124" s="117" t="s">
        <v>178</v>
      </c>
      <c r="B124" s="21"/>
      <c r="C124" s="21"/>
      <c r="D124" s="21"/>
      <c r="E124" s="21"/>
      <c r="F124" s="27"/>
      <c r="G124" s="70"/>
      <c r="H124" s="20"/>
      <c r="I124" s="21"/>
      <c r="J124" s="21"/>
      <c r="K124" s="21"/>
      <c r="L124" s="21"/>
      <c r="M124" s="21"/>
      <c r="N124" s="21"/>
      <c r="O124" s="43"/>
      <c r="P124" s="22"/>
      <c r="Q124" s="20"/>
      <c r="R124" s="21"/>
      <c r="S124" s="22"/>
    </row>
    <row r="125" spans="1:19" s="39" customFormat="1" ht="24" customHeight="1">
      <c r="A125" s="117" t="s">
        <v>193</v>
      </c>
      <c r="B125" s="21"/>
      <c r="C125" s="21"/>
      <c r="D125" s="21"/>
      <c r="E125" s="21"/>
      <c r="F125" s="27"/>
      <c r="G125" s="70">
        <f>SUM(G126:G127)</f>
        <v>0</v>
      </c>
      <c r="H125" s="20"/>
      <c r="I125" s="21"/>
      <c r="J125" s="21"/>
      <c r="K125" s="21"/>
      <c r="L125" s="21"/>
      <c r="M125" s="21"/>
      <c r="N125" s="21"/>
      <c r="O125" s="43"/>
      <c r="P125" s="22"/>
      <c r="Q125" s="20"/>
      <c r="R125" s="21"/>
      <c r="S125" s="22"/>
    </row>
    <row r="126" spans="1:19" s="39" customFormat="1" ht="24" customHeight="1">
      <c r="A126" s="117"/>
      <c r="B126" s="21"/>
      <c r="C126" s="21"/>
      <c r="D126" s="21"/>
      <c r="E126" s="21"/>
      <c r="F126" s="27"/>
      <c r="G126" s="70">
        <f>SUM(O126*M126)</f>
        <v>0</v>
      </c>
      <c r="H126" s="20" t="s">
        <v>354</v>
      </c>
      <c r="I126" s="21"/>
      <c r="J126" s="21"/>
      <c r="K126" s="21"/>
      <c r="L126" s="21"/>
      <c r="M126" s="21">
        <v>0</v>
      </c>
      <c r="N126" s="21" t="s">
        <v>105</v>
      </c>
      <c r="O126" s="43">
        <v>0</v>
      </c>
      <c r="P126" s="22" t="s">
        <v>32</v>
      </c>
      <c r="Q126" s="20"/>
      <c r="R126" s="21"/>
      <c r="S126" s="22"/>
    </row>
    <row r="127" spans="1:19" s="39" customFormat="1" ht="24" customHeight="1">
      <c r="A127" s="117"/>
      <c r="B127" s="21"/>
      <c r="C127" s="21"/>
      <c r="D127" s="21"/>
      <c r="E127" s="21"/>
      <c r="F127" s="27"/>
      <c r="G127" s="70">
        <f>SUM(O127*M127)</f>
        <v>0</v>
      </c>
      <c r="H127" s="20" t="s">
        <v>354</v>
      </c>
      <c r="I127" s="21"/>
      <c r="J127" s="21"/>
      <c r="K127" s="21"/>
      <c r="L127" s="21"/>
      <c r="M127" s="21">
        <v>0</v>
      </c>
      <c r="N127" s="21" t="s">
        <v>105</v>
      </c>
      <c r="O127" s="43"/>
      <c r="P127" s="22" t="s">
        <v>32</v>
      </c>
      <c r="Q127" s="20"/>
      <c r="R127" s="21"/>
      <c r="S127" s="22"/>
    </row>
    <row r="128" spans="1:19" s="39" customFormat="1" ht="24" customHeight="1">
      <c r="A128" s="117" t="s">
        <v>194</v>
      </c>
      <c r="B128" s="21"/>
      <c r="C128" s="21"/>
      <c r="D128" s="21"/>
      <c r="E128" s="21"/>
      <c r="F128" s="27"/>
      <c r="G128" s="70"/>
      <c r="H128" s="20"/>
      <c r="I128" s="21"/>
      <c r="J128" s="21"/>
      <c r="K128" s="21"/>
      <c r="L128" s="21"/>
      <c r="M128" s="21"/>
      <c r="N128" s="21"/>
      <c r="O128" s="43"/>
      <c r="P128" s="22"/>
      <c r="Q128" s="20"/>
      <c r="R128" s="21"/>
      <c r="S128" s="22"/>
    </row>
    <row r="129" spans="1:19" s="39" customFormat="1" ht="24" customHeight="1">
      <c r="A129" s="117" t="s">
        <v>178</v>
      </c>
      <c r="B129" s="21"/>
      <c r="C129" s="21"/>
      <c r="D129" s="21"/>
      <c r="E129" s="21"/>
      <c r="F129" s="27"/>
      <c r="G129" s="70"/>
      <c r="H129" s="20"/>
      <c r="I129" s="21"/>
      <c r="J129" s="21"/>
      <c r="K129" s="21"/>
      <c r="L129" s="21"/>
      <c r="M129" s="21"/>
      <c r="N129" s="21"/>
      <c r="O129" s="43"/>
      <c r="P129" s="22"/>
      <c r="Q129" s="20"/>
      <c r="R129" s="21"/>
      <c r="S129" s="22"/>
    </row>
    <row r="130" spans="1:19" s="39" customFormat="1" ht="24" customHeight="1">
      <c r="A130" s="117" t="s">
        <v>198</v>
      </c>
      <c r="B130" s="21"/>
      <c r="C130" s="21"/>
      <c r="D130" s="21"/>
      <c r="E130" s="21"/>
      <c r="F130" s="27"/>
      <c r="G130" s="70"/>
      <c r="H130" s="20"/>
      <c r="I130" s="21"/>
      <c r="J130" s="21"/>
      <c r="K130" s="21"/>
      <c r="L130" s="21"/>
      <c r="M130" s="21"/>
      <c r="N130" s="21"/>
      <c r="O130" s="43"/>
      <c r="P130" s="22"/>
      <c r="Q130" s="20"/>
      <c r="R130" s="21"/>
      <c r="S130" s="22"/>
    </row>
    <row r="131" spans="1:19" s="39" customFormat="1" ht="24" customHeight="1">
      <c r="A131" s="117" t="s">
        <v>178</v>
      </c>
      <c r="B131" s="21"/>
      <c r="C131" s="21"/>
      <c r="D131" s="21"/>
      <c r="E131" s="21"/>
      <c r="F131" s="27"/>
      <c r="G131" s="70"/>
      <c r="H131" s="20"/>
      <c r="I131" s="21"/>
      <c r="J131" s="21"/>
      <c r="K131" s="21"/>
      <c r="L131" s="21"/>
      <c r="M131" s="21"/>
      <c r="N131" s="21"/>
      <c r="O131" s="43"/>
      <c r="P131" s="22"/>
      <c r="Q131" s="20"/>
      <c r="R131" s="21"/>
      <c r="S131" s="22"/>
    </row>
    <row r="132" spans="1:19" s="39" customFormat="1" ht="24" customHeight="1">
      <c r="A132" s="117" t="s">
        <v>199</v>
      </c>
      <c r="B132" s="21"/>
      <c r="C132" s="21"/>
      <c r="D132" s="21"/>
      <c r="E132" s="21"/>
      <c r="F132" s="27"/>
      <c r="G132" s="70"/>
      <c r="H132" s="20"/>
      <c r="I132" s="21"/>
      <c r="J132" s="21"/>
      <c r="K132" s="21"/>
      <c r="L132" s="21"/>
      <c r="M132" s="21"/>
      <c r="N132" s="21"/>
      <c r="O132" s="43"/>
      <c r="P132" s="22"/>
      <c r="Q132" s="20"/>
      <c r="R132" s="21"/>
      <c r="S132" s="22"/>
    </row>
    <row r="133" spans="1:19" s="39" customFormat="1" ht="24" customHeight="1">
      <c r="A133" s="117" t="s">
        <v>178</v>
      </c>
      <c r="B133" s="21"/>
      <c r="C133" s="21"/>
      <c r="D133" s="21"/>
      <c r="E133" s="21"/>
      <c r="F133" s="27"/>
      <c r="G133" s="70"/>
      <c r="H133" s="20"/>
      <c r="I133" s="21"/>
      <c r="J133" s="21"/>
      <c r="K133" s="21"/>
      <c r="L133" s="21"/>
      <c r="M133" s="21"/>
      <c r="N133" s="21"/>
      <c r="O133" s="43"/>
      <c r="P133" s="22"/>
      <c r="Q133" s="20"/>
      <c r="R133" s="21"/>
      <c r="S133" s="22"/>
    </row>
    <row r="134" spans="1:19" s="39" customFormat="1" ht="24" customHeight="1">
      <c r="A134" s="117" t="s">
        <v>200</v>
      </c>
      <c r="B134" s="21"/>
      <c r="C134" s="21"/>
      <c r="D134" s="21"/>
      <c r="E134" s="21"/>
      <c r="F134" s="27"/>
      <c r="G134" s="70">
        <f>G135</f>
        <v>0</v>
      </c>
      <c r="H134" s="20"/>
      <c r="I134" s="21"/>
      <c r="J134" s="21"/>
      <c r="K134" s="21"/>
      <c r="L134" s="21"/>
      <c r="M134" s="21"/>
      <c r="N134" s="21"/>
      <c r="O134" s="43"/>
      <c r="P134" s="22"/>
      <c r="Q134" s="20"/>
      <c r="R134" s="21"/>
      <c r="S134" s="22"/>
    </row>
    <row r="135" spans="1:19" s="39" customFormat="1" ht="22.5">
      <c r="A135" s="20"/>
      <c r="B135" s="21"/>
      <c r="C135" s="21"/>
      <c r="D135" s="21"/>
      <c r="E135" s="21"/>
      <c r="F135" s="27"/>
      <c r="G135" s="91">
        <f>SUM(M135*O135)</f>
        <v>0</v>
      </c>
      <c r="H135" s="20" t="s">
        <v>354</v>
      </c>
      <c r="I135" s="21"/>
      <c r="J135" s="21"/>
      <c r="K135" s="21"/>
      <c r="L135" s="21" t="s">
        <v>121</v>
      </c>
      <c r="M135" s="21">
        <v>0</v>
      </c>
      <c r="N135" s="21" t="s">
        <v>123</v>
      </c>
      <c r="O135" s="45">
        <v>0</v>
      </c>
      <c r="P135" s="22" t="s">
        <v>32</v>
      </c>
      <c r="Q135" s="20"/>
      <c r="R135" s="40"/>
      <c r="S135" s="22"/>
    </row>
    <row r="136" spans="1:19" s="39" customFormat="1" ht="24" customHeight="1">
      <c r="A136" s="117" t="s">
        <v>201</v>
      </c>
      <c r="B136" s="21"/>
      <c r="C136" s="21"/>
      <c r="D136" s="21"/>
      <c r="E136" s="21"/>
      <c r="F136" s="27"/>
      <c r="G136" s="70"/>
      <c r="H136" s="20"/>
      <c r="I136" s="21"/>
      <c r="J136" s="21"/>
      <c r="K136" s="21"/>
      <c r="L136" s="21"/>
      <c r="M136" s="21"/>
      <c r="N136" s="21"/>
      <c r="O136" s="43"/>
      <c r="P136" s="22"/>
      <c r="Q136" s="20"/>
      <c r="R136" s="21"/>
      <c r="S136" s="22"/>
    </row>
    <row r="137" spans="1:19" s="39" customFormat="1" ht="24" customHeight="1">
      <c r="A137" s="117" t="s">
        <v>178</v>
      </c>
      <c r="B137" s="21"/>
      <c r="C137" s="21"/>
      <c r="D137" s="21"/>
      <c r="E137" s="21"/>
      <c r="F137" s="27"/>
      <c r="G137" s="70"/>
      <c r="H137" s="20"/>
      <c r="I137" s="21"/>
      <c r="J137" s="21"/>
      <c r="K137" s="21"/>
      <c r="L137" s="21"/>
      <c r="M137" s="21"/>
      <c r="N137" s="21"/>
      <c r="O137" s="43"/>
      <c r="P137" s="22"/>
      <c r="Q137" s="20"/>
      <c r="R137" s="21"/>
      <c r="S137" s="22"/>
    </row>
    <row r="138" spans="1:19" s="39" customFormat="1" ht="24" customHeight="1">
      <c r="A138" s="117" t="s">
        <v>202</v>
      </c>
      <c r="B138" s="21"/>
      <c r="C138" s="21"/>
      <c r="D138" s="21"/>
      <c r="E138" s="21"/>
      <c r="F138" s="27"/>
      <c r="G138" s="70"/>
      <c r="H138" s="20"/>
      <c r="I138" s="21"/>
      <c r="J138" s="21"/>
      <c r="K138" s="21"/>
      <c r="L138" s="21"/>
      <c r="M138" s="21"/>
      <c r="N138" s="21"/>
      <c r="O138" s="43"/>
      <c r="P138" s="22"/>
      <c r="Q138" s="20"/>
      <c r="R138" s="21"/>
      <c r="S138" s="22"/>
    </row>
    <row r="139" spans="1:19" s="39" customFormat="1" ht="24" customHeight="1">
      <c r="A139" s="117" t="s">
        <v>178</v>
      </c>
      <c r="B139" s="21"/>
      <c r="C139" s="21"/>
      <c r="D139" s="21"/>
      <c r="E139" s="21"/>
      <c r="F139" s="27"/>
      <c r="G139" s="70"/>
      <c r="H139" s="20"/>
      <c r="I139" s="21"/>
      <c r="J139" s="21"/>
      <c r="K139" s="21"/>
      <c r="L139" s="21"/>
      <c r="M139" s="21"/>
      <c r="N139" s="21"/>
      <c r="O139" s="43"/>
      <c r="P139" s="22"/>
      <c r="Q139" s="20"/>
      <c r="R139" s="21"/>
      <c r="S139" s="22"/>
    </row>
    <row r="140" spans="1:19" s="39" customFormat="1" ht="24" customHeight="1">
      <c r="A140" s="117" t="s">
        <v>203</v>
      </c>
      <c r="B140" s="21"/>
      <c r="C140" s="21"/>
      <c r="D140" s="21"/>
      <c r="E140" s="21"/>
      <c r="F140" s="27"/>
      <c r="G140" s="70">
        <f>SUM(G141:G142)</f>
        <v>0</v>
      </c>
      <c r="H140" s="20"/>
      <c r="I140" s="21"/>
      <c r="J140" s="21"/>
      <c r="K140" s="21"/>
      <c r="L140" s="21"/>
      <c r="M140" s="21"/>
      <c r="N140" s="21"/>
      <c r="O140" s="43"/>
      <c r="P140" s="22"/>
      <c r="Q140" s="20"/>
      <c r="R140" s="21"/>
      <c r="S140" s="22"/>
    </row>
    <row r="141" spans="1:19" s="39" customFormat="1" ht="22.5">
      <c r="A141" s="20"/>
      <c r="B141" s="21"/>
      <c r="C141" s="21"/>
      <c r="D141" s="21"/>
      <c r="E141" s="21"/>
      <c r="F141" s="27"/>
      <c r="G141" s="91">
        <f>SUM(M141*O141)</f>
        <v>0</v>
      </c>
      <c r="H141" s="20" t="s">
        <v>354</v>
      </c>
      <c r="I141" s="21"/>
      <c r="J141" s="21"/>
      <c r="K141" s="21"/>
      <c r="L141" s="21" t="s">
        <v>121</v>
      </c>
      <c r="M141" s="21">
        <v>0</v>
      </c>
      <c r="N141" s="21" t="s">
        <v>42</v>
      </c>
      <c r="O141" s="45">
        <v>0</v>
      </c>
      <c r="P141" s="22" t="s">
        <v>32</v>
      </c>
      <c r="Q141" s="20"/>
      <c r="R141" s="40"/>
      <c r="S141" s="22"/>
    </row>
    <row r="142" spans="1:19" s="39" customFormat="1" ht="22.5">
      <c r="A142" s="20"/>
      <c r="B142" s="21"/>
      <c r="C142" s="21"/>
      <c r="D142" s="21"/>
      <c r="E142" s="21"/>
      <c r="F142" s="27"/>
      <c r="G142" s="91">
        <f>SUM(M142*O142)</f>
        <v>0</v>
      </c>
      <c r="H142" s="20" t="s">
        <v>354</v>
      </c>
      <c r="I142" s="21"/>
      <c r="J142" s="21"/>
      <c r="K142" s="21"/>
      <c r="L142" s="21" t="s">
        <v>121</v>
      </c>
      <c r="M142" s="21">
        <v>0</v>
      </c>
      <c r="N142" s="21" t="s">
        <v>42</v>
      </c>
      <c r="O142" s="45">
        <v>0</v>
      </c>
      <c r="P142" s="22" t="s">
        <v>32</v>
      </c>
      <c r="Q142" s="20"/>
      <c r="R142" s="40"/>
      <c r="S142" s="22"/>
    </row>
    <row r="143" spans="1:19" s="39" customFormat="1" ht="24" customHeight="1">
      <c r="A143" s="117" t="s">
        <v>204</v>
      </c>
      <c r="B143" s="21"/>
      <c r="C143" s="21"/>
      <c r="D143" s="21"/>
      <c r="E143" s="21"/>
      <c r="F143" s="27"/>
      <c r="G143" s="70"/>
      <c r="H143" s="20"/>
      <c r="I143" s="21"/>
      <c r="J143" s="21"/>
      <c r="K143" s="21"/>
      <c r="L143" s="21"/>
      <c r="M143" s="21"/>
      <c r="N143" s="21"/>
      <c r="O143" s="43"/>
      <c r="P143" s="22"/>
      <c r="Q143" s="20"/>
      <c r="R143" s="21"/>
      <c r="S143" s="22"/>
    </row>
    <row r="144" spans="1:19" s="39" customFormat="1" ht="24" customHeight="1">
      <c r="A144" s="117" t="s">
        <v>178</v>
      </c>
      <c r="B144" s="21"/>
      <c r="C144" s="21"/>
      <c r="D144" s="21"/>
      <c r="E144" s="21"/>
      <c r="F144" s="27"/>
      <c r="G144" s="70"/>
      <c r="H144" s="20"/>
      <c r="I144" s="21"/>
      <c r="J144" s="21"/>
      <c r="K144" s="21"/>
      <c r="L144" s="21"/>
      <c r="M144" s="21"/>
      <c r="N144" s="21"/>
      <c r="O144" s="43"/>
      <c r="P144" s="22"/>
      <c r="Q144" s="20"/>
      <c r="R144" s="21"/>
      <c r="S144" s="22"/>
    </row>
    <row r="145" spans="1:19" s="39" customFormat="1" ht="24" customHeight="1">
      <c r="A145" s="117" t="s">
        <v>205</v>
      </c>
      <c r="B145" s="21"/>
      <c r="C145" s="21"/>
      <c r="D145" s="21"/>
      <c r="E145" s="21"/>
      <c r="F145" s="27"/>
      <c r="G145" s="70">
        <f>SUM(G146:G158)</f>
        <v>7030000</v>
      </c>
      <c r="H145" s="20"/>
      <c r="I145" s="21"/>
      <c r="J145" s="21"/>
      <c r="K145" s="21"/>
      <c r="L145" s="21"/>
      <c r="M145" s="21"/>
      <c r="N145" s="21"/>
      <c r="O145" s="43"/>
      <c r="P145" s="22"/>
      <c r="Q145" s="20"/>
      <c r="R145" s="21"/>
      <c r="S145" s="22"/>
    </row>
    <row r="146" spans="1:19" s="39" customFormat="1" ht="24" customHeight="1">
      <c r="A146" s="42"/>
      <c r="B146" s="21"/>
      <c r="C146" s="21"/>
      <c r="D146" s="21"/>
      <c r="E146" s="21"/>
      <c r="F146" s="27"/>
      <c r="G146" s="70">
        <f>SUM(M146*O146)</f>
        <v>3800000</v>
      </c>
      <c r="H146" s="20" t="s">
        <v>461</v>
      </c>
      <c r="I146" s="44"/>
      <c r="J146" s="44"/>
      <c r="K146" s="44"/>
      <c r="L146" s="21" t="s">
        <v>121</v>
      </c>
      <c r="M146" s="45">
        <v>1000</v>
      </c>
      <c r="N146" s="21" t="s">
        <v>35</v>
      </c>
      <c r="O146" s="45">
        <v>3800</v>
      </c>
      <c r="P146" s="22" t="s">
        <v>32</v>
      </c>
      <c r="Q146" s="20" t="s">
        <v>85</v>
      </c>
      <c r="R146" s="21"/>
      <c r="S146" s="22"/>
    </row>
    <row r="147" spans="1:19" s="39" customFormat="1" ht="22.5">
      <c r="A147" s="42"/>
      <c r="B147" s="21"/>
      <c r="C147" s="21"/>
      <c r="D147" s="21"/>
      <c r="E147" s="21"/>
      <c r="F147" s="27"/>
      <c r="G147" s="70">
        <f aca="true" t="shared" si="3" ref="G147:G154">SUM(M147*O147)</f>
        <v>485000</v>
      </c>
      <c r="H147" s="20" t="s">
        <v>462</v>
      </c>
      <c r="I147" s="44"/>
      <c r="J147" s="44"/>
      <c r="K147" s="44"/>
      <c r="L147" s="21" t="s">
        <v>121</v>
      </c>
      <c r="M147" s="45">
        <v>500</v>
      </c>
      <c r="N147" s="21" t="s">
        <v>35</v>
      </c>
      <c r="O147" s="45">
        <v>970</v>
      </c>
      <c r="P147" s="22" t="s">
        <v>32</v>
      </c>
      <c r="Q147" s="20"/>
      <c r="R147" s="21"/>
      <c r="S147" s="22"/>
    </row>
    <row r="148" spans="1:19" s="39" customFormat="1" ht="22.5">
      <c r="A148" s="42"/>
      <c r="B148" s="21"/>
      <c r="C148" s="21"/>
      <c r="D148" s="21"/>
      <c r="E148" s="21"/>
      <c r="F148" s="27"/>
      <c r="G148" s="70">
        <f t="shared" si="3"/>
        <v>485000</v>
      </c>
      <c r="H148" s="20" t="s">
        <v>463</v>
      </c>
      <c r="I148" s="21"/>
      <c r="J148" s="21"/>
      <c r="K148" s="21"/>
      <c r="L148" s="21" t="s">
        <v>121</v>
      </c>
      <c r="M148" s="45">
        <v>500</v>
      </c>
      <c r="N148" s="21" t="s">
        <v>35</v>
      </c>
      <c r="O148" s="45">
        <v>970</v>
      </c>
      <c r="P148" s="22" t="s">
        <v>32</v>
      </c>
      <c r="Q148" s="20"/>
      <c r="R148" s="21"/>
      <c r="S148" s="22"/>
    </row>
    <row r="149" spans="1:19" s="39" customFormat="1" ht="22.5">
      <c r="A149" s="42"/>
      <c r="B149" s="21"/>
      <c r="C149" s="21"/>
      <c r="D149" s="21"/>
      <c r="E149" s="21"/>
      <c r="F149" s="27"/>
      <c r="G149" s="70">
        <f t="shared" si="3"/>
        <v>970000</v>
      </c>
      <c r="H149" s="20" t="s">
        <v>464</v>
      </c>
      <c r="I149" s="21"/>
      <c r="J149" s="21"/>
      <c r="K149" s="21"/>
      <c r="L149" s="21" t="s">
        <v>121</v>
      </c>
      <c r="M149" s="45">
        <v>1000</v>
      </c>
      <c r="N149" s="21" t="s">
        <v>35</v>
      </c>
      <c r="O149" s="45">
        <v>970</v>
      </c>
      <c r="P149" s="22" t="s">
        <v>32</v>
      </c>
      <c r="Q149" s="20"/>
      <c r="R149" s="21"/>
      <c r="S149" s="22"/>
    </row>
    <row r="150" spans="1:19" s="39" customFormat="1" ht="22.5">
      <c r="A150" s="42"/>
      <c r="B150" s="21"/>
      <c r="C150" s="21"/>
      <c r="D150" s="21"/>
      <c r="E150" s="21"/>
      <c r="F150" s="27"/>
      <c r="G150" s="70">
        <f t="shared" si="3"/>
        <v>700000</v>
      </c>
      <c r="H150" s="20" t="s">
        <v>465</v>
      </c>
      <c r="I150" s="21"/>
      <c r="J150" s="21"/>
      <c r="K150" s="21"/>
      <c r="L150" s="21" t="s">
        <v>121</v>
      </c>
      <c r="M150" s="45">
        <v>200</v>
      </c>
      <c r="N150" s="21" t="s">
        <v>35</v>
      </c>
      <c r="O150" s="45">
        <v>3500</v>
      </c>
      <c r="P150" s="22" t="s">
        <v>32</v>
      </c>
      <c r="Q150" s="20"/>
      <c r="R150" s="21"/>
      <c r="S150" s="22"/>
    </row>
    <row r="151" spans="1:19" s="39" customFormat="1" ht="22.5">
      <c r="A151" s="42"/>
      <c r="B151" s="21"/>
      <c r="C151" s="21"/>
      <c r="D151" s="21"/>
      <c r="E151" s="21"/>
      <c r="F151" s="27"/>
      <c r="G151" s="70">
        <f t="shared" si="3"/>
        <v>120000</v>
      </c>
      <c r="H151" s="20" t="s">
        <v>466</v>
      </c>
      <c r="I151" s="21"/>
      <c r="J151" s="21"/>
      <c r="K151" s="21"/>
      <c r="L151" s="21" t="s">
        <v>121</v>
      </c>
      <c r="M151" s="45">
        <v>200</v>
      </c>
      <c r="N151" s="21" t="s">
        <v>35</v>
      </c>
      <c r="O151" s="45">
        <v>600</v>
      </c>
      <c r="P151" s="22" t="s">
        <v>32</v>
      </c>
      <c r="Q151" s="20"/>
      <c r="R151" s="21"/>
      <c r="S151" s="22"/>
    </row>
    <row r="152" spans="1:19" s="39" customFormat="1" ht="22.5">
      <c r="A152" s="20"/>
      <c r="B152" s="21"/>
      <c r="C152" s="21"/>
      <c r="D152" s="21"/>
      <c r="E152" s="21"/>
      <c r="F152" s="27"/>
      <c r="G152" s="70">
        <f t="shared" si="3"/>
        <v>370000</v>
      </c>
      <c r="H152" s="20" t="s">
        <v>467</v>
      </c>
      <c r="I152" s="21"/>
      <c r="J152" s="21"/>
      <c r="K152" s="21"/>
      <c r="L152" s="21" t="s">
        <v>121</v>
      </c>
      <c r="M152" s="45">
        <v>50000</v>
      </c>
      <c r="N152" s="21" t="s">
        <v>468</v>
      </c>
      <c r="O152" s="371">
        <v>7.4</v>
      </c>
      <c r="P152" s="22" t="s">
        <v>32</v>
      </c>
      <c r="Q152" s="20"/>
      <c r="R152" s="21"/>
      <c r="S152" s="22"/>
    </row>
    <row r="153" spans="1:19" s="39" customFormat="1" ht="22.5">
      <c r="A153" s="20"/>
      <c r="B153" s="21"/>
      <c r="C153" s="21"/>
      <c r="D153" s="21"/>
      <c r="E153" s="21"/>
      <c r="F153" s="27"/>
      <c r="G153" s="70">
        <f t="shared" si="3"/>
        <v>100000</v>
      </c>
      <c r="H153" s="20" t="s">
        <v>41</v>
      </c>
      <c r="I153" s="21"/>
      <c r="J153" s="21"/>
      <c r="K153" s="21"/>
      <c r="L153" s="21" t="s">
        <v>121</v>
      </c>
      <c r="M153" s="21">
        <v>20</v>
      </c>
      <c r="N153" s="21" t="s">
        <v>42</v>
      </c>
      <c r="O153" s="45">
        <v>5000</v>
      </c>
      <c r="P153" s="22" t="s">
        <v>32</v>
      </c>
      <c r="Q153" s="20"/>
      <c r="R153" s="21"/>
      <c r="S153" s="22"/>
    </row>
    <row r="154" spans="1:19" s="39" customFormat="1" ht="22.5">
      <c r="A154" s="20"/>
      <c r="B154" s="21"/>
      <c r="C154" s="21"/>
      <c r="D154" s="21"/>
      <c r="E154" s="21"/>
      <c r="F154" s="27"/>
      <c r="G154" s="70" t="s">
        <v>354</v>
      </c>
      <c r="H154" s="20"/>
      <c r="I154" s="21"/>
      <c r="J154" s="21"/>
      <c r="K154" s="21"/>
      <c r="L154" s="21"/>
      <c r="M154" s="45"/>
      <c r="N154" s="21"/>
      <c r="O154" s="45"/>
      <c r="P154" s="22"/>
      <c r="Q154" s="20"/>
      <c r="R154" s="21"/>
      <c r="S154" s="22"/>
    </row>
    <row r="155" spans="1:19" s="39" customFormat="1" ht="22.5">
      <c r="A155" s="20"/>
      <c r="B155" s="21"/>
      <c r="C155" s="21"/>
      <c r="D155" s="21"/>
      <c r="E155" s="21"/>
      <c r="F155" s="27"/>
      <c r="G155" s="91" t="s">
        <v>354</v>
      </c>
      <c r="H155" s="20"/>
      <c r="I155" s="21"/>
      <c r="J155" s="21"/>
      <c r="K155" s="21"/>
      <c r="L155" s="21"/>
      <c r="M155" s="45"/>
      <c r="N155" s="21"/>
      <c r="O155" s="92"/>
      <c r="P155" s="22"/>
      <c r="Q155" s="20"/>
      <c r="R155" s="40"/>
      <c r="S155" s="22"/>
    </row>
    <row r="156" spans="1:19" s="39" customFormat="1" ht="22.5">
      <c r="A156" s="20"/>
      <c r="B156" s="21"/>
      <c r="C156" s="21"/>
      <c r="D156" s="21"/>
      <c r="E156" s="21"/>
      <c r="F156" s="27"/>
      <c r="G156" s="91" t="s">
        <v>354</v>
      </c>
      <c r="H156" s="20"/>
      <c r="I156" s="21"/>
      <c r="J156" s="21"/>
      <c r="K156" s="21"/>
      <c r="L156" s="21"/>
      <c r="M156" s="21"/>
      <c r="N156" s="21"/>
      <c r="O156" s="45"/>
      <c r="P156" s="22"/>
      <c r="Q156" s="20"/>
      <c r="R156" s="40"/>
      <c r="S156" s="22"/>
    </row>
    <row r="157" spans="1:19" s="39" customFormat="1" ht="24" customHeight="1">
      <c r="A157" s="20"/>
      <c r="B157" s="21"/>
      <c r="C157" s="21"/>
      <c r="D157" s="21"/>
      <c r="E157" s="21"/>
      <c r="F157" s="27"/>
      <c r="G157" s="70">
        <f>SUM(O157*M157)</f>
        <v>0</v>
      </c>
      <c r="H157" s="20"/>
      <c r="I157" s="21"/>
      <c r="J157" s="21"/>
      <c r="K157" s="21"/>
      <c r="L157" s="21"/>
      <c r="M157" s="21"/>
      <c r="N157" s="21"/>
      <c r="O157" s="43"/>
      <c r="P157" s="22"/>
      <c r="Q157" s="20"/>
      <c r="R157" s="21"/>
      <c r="S157" s="22"/>
    </row>
    <row r="158" spans="1:19" s="39" customFormat="1" ht="24" customHeight="1">
      <c r="A158" s="20"/>
      <c r="B158" s="21"/>
      <c r="C158" s="21"/>
      <c r="D158" s="21"/>
      <c r="E158" s="21"/>
      <c r="F158" s="27"/>
      <c r="G158" s="70">
        <f>SUM(O158*M158)</f>
        <v>0</v>
      </c>
      <c r="H158" s="20"/>
      <c r="I158" s="21"/>
      <c r="J158" s="21"/>
      <c r="K158" s="21"/>
      <c r="L158" s="21"/>
      <c r="M158" s="21"/>
      <c r="N158" s="21"/>
      <c r="O158" s="43"/>
      <c r="P158" s="22"/>
      <c r="Q158" s="20"/>
      <c r="R158" s="21"/>
      <c r="S158" s="22"/>
    </row>
    <row r="159" spans="1:19" s="39" customFormat="1" ht="24" customHeight="1">
      <c r="A159" s="117" t="s">
        <v>207</v>
      </c>
      <c r="B159" s="21"/>
      <c r="C159" s="21"/>
      <c r="D159" s="21"/>
      <c r="E159" s="21"/>
      <c r="F159" s="27"/>
      <c r="G159" s="70">
        <f>SUM(G160:G162)</f>
        <v>0</v>
      </c>
      <c r="H159" s="20"/>
      <c r="I159" s="21"/>
      <c r="J159" s="21"/>
      <c r="K159" s="21"/>
      <c r="L159" s="21"/>
      <c r="M159" s="21"/>
      <c r="N159" s="21"/>
      <c r="O159" s="43"/>
      <c r="P159" s="22"/>
      <c r="Q159" s="20"/>
      <c r="R159" s="21"/>
      <c r="S159" s="22"/>
    </row>
    <row r="160" spans="1:19" s="39" customFormat="1" ht="22.5">
      <c r="A160" s="20"/>
      <c r="B160" s="21"/>
      <c r="C160" s="21"/>
      <c r="D160" s="21"/>
      <c r="E160" s="21"/>
      <c r="F160" s="27"/>
      <c r="G160" s="91">
        <f>SUM(M160*O160)</f>
        <v>0</v>
      </c>
      <c r="H160" s="20"/>
      <c r="I160" s="21"/>
      <c r="J160" s="21"/>
      <c r="K160" s="21"/>
      <c r="L160" s="21"/>
      <c r="M160" s="21"/>
      <c r="N160" s="21"/>
      <c r="O160" s="45"/>
      <c r="P160" s="22"/>
      <c r="Q160" s="20"/>
      <c r="R160" s="40"/>
      <c r="S160" s="22"/>
    </row>
    <row r="161" spans="1:19" s="39" customFormat="1" ht="22.5">
      <c r="A161" s="20"/>
      <c r="B161" s="21"/>
      <c r="C161" s="21"/>
      <c r="D161" s="21"/>
      <c r="E161" s="21"/>
      <c r="F161" s="27"/>
      <c r="G161" s="91">
        <f>SUM(M161*O161)</f>
        <v>0</v>
      </c>
      <c r="H161" s="20"/>
      <c r="I161" s="21"/>
      <c r="J161" s="21"/>
      <c r="K161" s="21"/>
      <c r="L161" s="21"/>
      <c r="M161" s="21"/>
      <c r="N161" s="21"/>
      <c r="O161" s="45"/>
      <c r="P161" s="22"/>
      <c r="Q161" s="20"/>
      <c r="R161" s="40"/>
      <c r="S161" s="22"/>
    </row>
    <row r="162" spans="1:19" s="39" customFormat="1" ht="22.5">
      <c r="A162" s="20"/>
      <c r="B162" s="21"/>
      <c r="C162" s="21"/>
      <c r="D162" s="21"/>
      <c r="E162" s="21"/>
      <c r="F162" s="27"/>
      <c r="G162" s="91">
        <f>SUM(M162*O162)</f>
        <v>0</v>
      </c>
      <c r="H162" s="20"/>
      <c r="I162" s="21"/>
      <c r="J162" s="21"/>
      <c r="K162" s="21"/>
      <c r="L162" s="21"/>
      <c r="M162" s="21"/>
      <c r="N162" s="21"/>
      <c r="O162" s="45"/>
      <c r="P162" s="22"/>
      <c r="Q162" s="20"/>
      <c r="R162" s="40"/>
      <c r="S162" s="22"/>
    </row>
    <row r="163" spans="1:19" s="39" customFormat="1" ht="24" customHeight="1">
      <c r="A163" s="117" t="s">
        <v>192</v>
      </c>
      <c r="B163" s="19"/>
      <c r="C163" s="19"/>
      <c r="D163" s="19"/>
      <c r="E163" s="19"/>
      <c r="F163" s="140"/>
      <c r="G163" s="70"/>
      <c r="H163" s="20"/>
      <c r="I163" s="21"/>
      <c r="J163" s="21"/>
      <c r="K163" s="21"/>
      <c r="L163" s="21"/>
      <c r="M163" s="21"/>
      <c r="N163" s="21"/>
      <c r="O163" s="68"/>
      <c r="P163" s="22"/>
      <c r="Q163" s="20"/>
      <c r="R163" s="21"/>
      <c r="S163" s="22"/>
    </row>
    <row r="164" spans="1:19" s="39" customFormat="1" ht="24" customHeight="1">
      <c r="A164" s="117"/>
      <c r="B164" s="19"/>
      <c r="C164" s="19"/>
      <c r="D164" s="19"/>
      <c r="E164" s="19"/>
      <c r="F164" s="140"/>
      <c r="G164" s="70"/>
      <c r="H164" s="20"/>
      <c r="I164" s="21"/>
      <c r="J164" s="21"/>
      <c r="K164" s="21"/>
      <c r="L164" s="21"/>
      <c r="M164" s="21"/>
      <c r="N164" s="21"/>
      <c r="O164" s="68"/>
      <c r="P164" s="22"/>
      <c r="Q164" s="20"/>
      <c r="R164" s="21"/>
      <c r="S164" s="22"/>
    </row>
    <row r="165" spans="1:19" s="3" customFormat="1" ht="22.5">
      <c r="A165" s="71" t="s">
        <v>99</v>
      </c>
      <c r="B165" s="36"/>
      <c r="C165" s="36"/>
      <c r="D165" s="36"/>
      <c r="E165" s="36"/>
      <c r="F165" s="136"/>
      <c r="G165" s="71"/>
      <c r="H165" s="35"/>
      <c r="I165" s="36"/>
      <c r="J165" s="36"/>
      <c r="K165" s="36"/>
      <c r="L165" s="36"/>
      <c r="M165" s="36"/>
      <c r="N165" s="36"/>
      <c r="O165" s="36"/>
      <c r="P165" s="37"/>
      <c r="Q165" s="35"/>
      <c r="R165" s="36"/>
      <c r="S165" s="66"/>
    </row>
    <row r="166" spans="1:19" s="3" customFormat="1" ht="22.5">
      <c r="A166" s="116" t="s">
        <v>208</v>
      </c>
      <c r="B166" s="94"/>
      <c r="C166" s="94"/>
      <c r="D166" s="95"/>
      <c r="E166" s="93"/>
      <c r="F166" s="119"/>
      <c r="G166" s="118"/>
      <c r="H166" s="93"/>
      <c r="I166" s="94"/>
      <c r="J166" s="94"/>
      <c r="K166" s="94"/>
      <c r="L166" s="94"/>
      <c r="M166" s="94"/>
      <c r="N166" s="94"/>
      <c r="O166" s="94"/>
      <c r="P166" s="95"/>
      <c r="Q166" s="35"/>
      <c r="R166" s="36"/>
      <c r="S166" s="66"/>
    </row>
    <row r="167" spans="1:19" s="3" customFormat="1" ht="22.5">
      <c r="A167" s="117" t="s">
        <v>210</v>
      </c>
      <c r="B167" s="65"/>
      <c r="C167" s="65"/>
      <c r="D167" s="66"/>
      <c r="E167" s="64"/>
      <c r="F167" s="121"/>
      <c r="G167" s="120"/>
      <c r="H167" s="64"/>
      <c r="I167" s="65"/>
      <c r="J167" s="65"/>
      <c r="K167" s="65"/>
      <c r="L167" s="65"/>
      <c r="M167" s="65"/>
      <c r="N167" s="65"/>
      <c r="O167" s="65"/>
      <c r="P167" s="66"/>
      <c r="Q167" s="35"/>
      <c r="R167" s="36"/>
      <c r="S167" s="66"/>
    </row>
    <row r="168" spans="1:19" s="3" customFormat="1" ht="22.5">
      <c r="A168" s="116" t="s">
        <v>209</v>
      </c>
      <c r="B168" s="65"/>
      <c r="C168" s="65"/>
      <c r="D168" s="66"/>
      <c r="E168" s="64"/>
      <c r="F168" s="121"/>
      <c r="G168" s="120"/>
      <c r="H168" s="64"/>
      <c r="I168" s="65"/>
      <c r="J168" s="65"/>
      <c r="K168" s="65"/>
      <c r="L168" s="65"/>
      <c r="M168" s="65"/>
      <c r="N168" s="65"/>
      <c r="O168" s="65"/>
      <c r="P168" s="66"/>
      <c r="Q168" s="35"/>
      <c r="R168" s="36"/>
      <c r="S168" s="66"/>
    </row>
    <row r="169" spans="1:19" s="3" customFormat="1" ht="22.5">
      <c r="A169" s="117" t="s">
        <v>211</v>
      </c>
      <c r="B169" s="65"/>
      <c r="C169" s="65"/>
      <c r="D169" s="66"/>
      <c r="E169" s="64"/>
      <c r="F169" s="121"/>
      <c r="G169" s="120"/>
      <c r="H169" s="64"/>
      <c r="I169" s="65"/>
      <c r="J169" s="65"/>
      <c r="K169" s="65"/>
      <c r="L169" s="65"/>
      <c r="M169" s="65"/>
      <c r="N169" s="65"/>
      <c r="O169" s="65"/>
      <c r="P169" s="66"/>
      <c r="Q169" s="35"/>
      <c r="R169" s="36"/>
      <c r="S169" s="66"/>
    </row>
    <row r="170" spans="1:19" s="3" customFormat="1" ht="22.5">
      <c r="A170" s="134"/>
      <c r="B170" s="96"/>
      <c r="C170" s="96"/>
      <c r="D170" s="97"/>
      <c r="E170" s="98"/>
      <c r="F170" s="123"/>
      <c r="G170" s="122"/>
      <c r="H170" s="98"/>
      <c r="I170" s="96"/>
      <c r="J170" s="96"/>
      <c r="K170" s="96"/>
      <c r="L170" s="96"/>
      <c r="M170" s="96"/>
      <c r="N170" s="96"/>
      <c r="O170" s="96"/>
      <c r="P170" s="97"/>
      <c r="Q170" s="35"/>
      <c r="R170" s="36"/>
      <c r="S170" s="66"/>
    </row>
    <row r="171" spans="1:19" s="3" customFormat="1" ht="22.5">
      <c r="A171" s="71" t="s">
        <v>100</v>
      </c>
      <c r="B171" s="36"/>
      <c r="C171" s="36"/>
      <c r="D171" s="36"/>
      <c r="E171" s="36"/>
      <c r="F171" s="136"/>
      <c r="G171" s="133"/>
      <c r="H171" s="35"/>
      <c r="I171" s="36"/>
      <c r="J171" s="36"/>
      <c r="K171" s="36"/>
      <c r="L171" s="36"/>
      <c r="M171" s="36"/>
      <c r="N171" s="36"/>
      <c r="O171" s="36"/>
      <c r="P171" s="37"/>
      <c r="Q171" s="35"/>
      <c r="R171" s="36"/>
      <c r="S171" s="66"/>
    </row>
    <row r="172" spans="1:19" s="3" customFormat="1" ht="22.5">
      <c r="A172" s="102" t="s">
        <v>212</v>
      </c>
      <c r="B172" s="65"/>
      <c r="C172" s="65"/>
      <c r="D172" s="65"/>
      <c r="E172" s="65"/>
      <c r="F172" s="121"/>
      <c r="G172" s="118"/>
      <c r="H172" s="93"/>
      <c r="I172" s="94"/>
      <c r="J172" s="94"/>
      <c r="K172" s="94"/>
      <c r="L172" s="94"/>
      <c r="M172" s="94"/>
      <c r="N172" s="94"/>
      <c r="O172" s="94"/>
      <c r="P172" s="95"/>
      <c r="Q172" s="65"/>
      <c r="R172" s="65"/>
      <c r="S172" s="66"/>
    </row>
    <row r="173" spans="1:19" s="3" customFormat="1" ht="22.5">
      <c r="A173" s="67"/>
      <c r="B173" s="65"/>
      <c r="C173" s="65"/>
      <c r="D173" s="65"/>
      <c r="E173" s="65"/>
      <c r="F173" s="121"/>
      <c r="G173" s="120"/>
      <c r="H173" s="64"/>
      <c r="I173" s="65"/>
      <c r="J173" s="65"/>
      <c r="K173" s="65"/>
      <c r="L173" s="65"/>
      <c r="M173" s="65"/>
      <c r="N173" s="65"/>
      <c r="O173" s="65"/>
      <c r="P173" s="66"/>
      <c r="Q173" s="65"/>
      <c r="R173" s="65"/>
      <c r="S173" s="66"/>
    </row>
    <row r="174" spans="1:19" s="3" customFormat="1" ht="22.5">
      <c r="A174" s="124"/>
      <c r="B174" s="96"/>
      <c r="C174" s="96"/>
      <c r="D174" s="96"/>
      <c r="E174" s="96"/>
      <c r="F174" s="123"/>
      <c r="G174" s="122"/>
      <c r="H174" s="98"/>
      <c r="I174" s="96"/>
      <c r="J174" s="96"/>
      <c r="K174" s="96"/>
      <c r="L174" s="96"/>
      <c r="M174" s="96"/>
      <c r="N174" s="96"/>
      <c r="O174" s="96"/>
      <c r="P174" s="97"/>
      <c r="Q174" s="65"/>
      <c r="R174" s="65"/>
      <c r="S174" s="66"/>
    </row>
    <row r="175" spans="1:19" s="3" customFormat="1" ht="22.5">
      <c r="A175" s="132"/>
      <c r="B175" s="65"/>
      <c r="C175" s="65"/>
      <c r="D175" s="65"/>
      <c r="E175" s="65"/>
      <c r="F175" s="65"/>
      <c r="G175" s="132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6"/>
    </row>
    <row r="176" spans="1:19" s="3" customFormat="1" ht="22.5">
      <c r="A176" s="132"/>
      <c r="B176" s="65"/>
      <c r="C176" s="65"/>
      <c r="D176" s="65"/>
      <c r="E176" s="65"/>
      <c r="F176" s="65"/>
      <c r="G176" s="132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6"/>
    </row>
    <row r="177" spans="1:19" s="39" customFormat="1" ht="22.5">
      <c r="A177" s="79" t="s">
        <v>101</v>
      </c>
      <c r="B177" s="21" t="s">
        <v>102</v>
      </c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2"/>
    </row>
    <row r="178" spans="1:19" s="39" customFormat="1" ht="22.5">
      <c r="A178" s="21"/>
      <c r="B178" s="21" t="s">
        <v>103</v>
      </c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2"/>
    </row>
    <row r="179" spans="1:19" s="39" customFormat="1" ht="22.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2"/>
    </row>
    <row r="180" spans="1:19" s="39" customFormat="1" ht="22.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2"/>
    </row>
    <row r="181" spans="1:19" s="39" customFormat="1" ht="22.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2"/>
    </row>
    <row r="182" spans="1:19" s="39" customFormat="1" ht="22.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2"/>
    </row>
    <row r="183" spans="1:19" ht="22.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2"/>
    </row>
    <row r="184" spans="1:19" ht="22.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2"/>
    </row>
    <row r="185" spans="1:19" ht="22.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2"/>
    </row>
    <row r="186" spans="1:19" ht="22.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2"/>
    </row>
    <row r="187" spans="1:19" ht="22.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2"/>
    </row>
    <row r="188" spans="1:19" ht="22.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2"/>
    </row>
    <row r="189" spans="1:19" ht="22.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2"/>
    </row>
    <row r="190" spans="1:19" ht="22.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2"/>
    </row>
    <row r="191" spans="1:19" ht="22.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2"/>
    </row>
    <row r="192" spans="1:19" ht="22.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2"/>
    </row>
    <row r="193" spans="1:19" ht="22.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2"/>
    </row>
    <row r="194" spans="1:19" ht="22.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2"/>
    </row>
    <row r="195" spans="1:19" ht="22.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2"/>
    </row>
    <row r="196" spans="1:19" ht="22.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2"/>
    </row>
    <row r="197" spans="1:19" ht="22.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2"/>
    </row>
    <row r="198" spans="1:19" ht="22.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2"/>
    </row>
    <row r="199" spans="1:19" ht="22.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2"/>
    </row>
    <row r="200" spans="1:19" ht="22.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2"/>
    </row>
    <row r="201" spans="1:19" ht="22.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2"/>
    </row>
    <row r="202" spans="1:19" ht="22.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2"/>
    </row>
    <row r="203" spans="1:19" ht="22.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2"/>
    </row>
    <row r="204" spans="1:19" ht="22.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2"/>
    </row>
    <row r="205" spans="1:19" ht="22.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2"/>
    </row>
    <row r="206" spans="1:19" ht="22.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2"/>
    </row>
    <row r="207" spans="1:19" ht="22.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2"/>
    </row>
    <row r="208" spans="1:19" ht="22.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2"/>
    </row>
    <row r="209" spans="1:19" ht="22.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2"/>
    </row>
    <row r="210" spans="1:19" ht="22.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2"/>
    </row>
    <row r="211" spans="1:19" ht="22.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2"/>
    </row>
    <row r="212" spans="1:19" ht="22.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2"/>
    </row>
    <row r="213" spans="1:19" ht="22.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2"/>
    </row>
    <row r="214" spans="1:19" ht="22.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2"/>
    </row>
    <row r="215" spans="1:19" ht="22.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2"/>
    </row>
    <row r="216" spans="1:19" ht="22.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2"/>
    </row>
    <row r="217" spans="1:19" ht="22.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2"/>
    </row>
    <row r="218" spans="1:19" ht="22.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2"/>
    </row>
    <row r="219" spans="1:19" ht="22.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2"/>
    </row>
    <row r="220" spans="1:19" ht="22.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2"/>
    </row>
    <row r="221" spans="1:19" ht="22.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2"/>
    </row>
    <row r="222" spans="1:19" ht="22.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2"/>
    </row>
    <row r="223" spans="1:19" ht="22.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2"/>
    </row>
    <row r="224" spans="1:19" ht="22.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2"/>
    </row>
    <row r="225" spans="1:19" ht="22.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2"/>
    </row>
    <row r="226" spans="1:19" ht="22.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2"/>
    </row>
    <row r="227" spans="1:19" ht="22.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2"/>
    </row>
    <row r="228" spans="1:19" ht="22.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2"/>
    </row>
    <row r="229" spans="1:19" ht="22.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2"/>
    </row>
    <row r="230" spans="1:19" ht="22.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2"/>
    </row>
    <row r="231" spans="1:19" ht="22.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2"/>
    </row>
    <row r="232" spans="1:19" ht="22.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2"/>
    </row>
    <row r="233" spans="1:19" ht="22.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2"/>
    </row>
    <row r="234" spans="1:19" ht="22.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2"/>
    </row>
    <row r="235" spans="1:19" ht="22.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2"/>
    </row>
    <row r="236" spans="1:19" ht="22.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2"/>
    </row>
    <row r="237" spans="1:19" ht="22.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2"/>
    </row>
    <row r="238" spans="1:19" ht="22.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2"/>
    </row>
    <row r="239" spans="1:19" ht="22.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2"/>
    </row>
    <row r="240" spans="1:19" ht="22.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2"/>
    </row>
    <row r="241" spans="1:19" ht="22.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2"/>
    </row>
    <row r="242" spans="1:19" ht="22.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2"/>
    </row>
    <row r="243" spans="1:19" ht="22.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2"/>
    </row>
    <row r="244" spans="1:19" ht="22.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2"/>
    </row>
    <row r="245" spans="1:19" ht="22.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2"/>
    </row>
    <row r="246" spans="1:19" ht="22.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2"/>
    </row>
    <row r="247" spans="1:19" ht="22.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2"/>
    </row>
    <row r="248" spans="1:19" ht="22.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2"/>
    </row>
    <row r="249" spans="1:19" ht="22.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2"/>
    </row>
    <row r="250" spans="1:19" ht="22.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2"/>
    </row>
    <row r="251" spans="1:19" ht="22.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2"/>
    </row>
    <row r="252" spans="1:19" ht="22.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2"/>
    </row>
  </sheetData>
  <sheetProtection/>
  <mergeCells count="1">
    <mergeCell ref="H9:P10"/>
  </mergeCells>
  <printOptions horizontalCentered="1"/>
  <pageMargins left="0" right="0" top="0.3937007874015748" bottom="0.34" header="0.15748031496062992" footer="0.2"/>
  <pageSetup horizontalDpi="600" verticalDpi="600" orientation="landscape" paperSize="9" scale="90" r:id="rId1"/>
  <headerFooter alignWithMargins="0">
    <oddHeader xml:space="preserve">&amp;R&amp;"EucrosiaUPC,ตัวหนา"คำขอ56-1 </oddHeader>
    <oddFooter>&amp;R&amp;"Tahoma,ธรรมดา"&amp;9&amp;F   /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E125"/>
  <sheetViews>
    <sheetView zoomScalePageLayoutView="0" workbookViewId="0" topLeftCell="A1">
      <selection activeCell="C16" sqref="C16"/>
    </sheetView>
  </sheetViews>
  <sheetFormatPr defaultColWidth="9.00390625" defaultRowHeight="24"/>
  <cols>
    <col min="1" max="1" width="0.74609375" style="226" customWidth="1"/>
    <col min="2" max="2" width="47.625" style="226" customWidth="1"/>
    <col min="3" max="3" width="15.00390625" style="226" customWidth="1"/>
    <col min="4" max="4" width="15.75390625" style="226" customWidth="1"/>
    <col min="5" max="5" width="58.00390625" style="226" customWidth="1"/>
    <col min="6" max="6" width="1.37890625" style="226" customWidth="1"/>
    <col min="7" max="16384" width="9.00390625" style="226" customWidth="1"/>
  </cols>
  <sheetData>
    <row r="1" ht="6.75" customHeight="1"/>
    <row r="2" spans="2:5" ht="21.75" customHeight="1">
      <c r="B2" s="348" t="s">
        <v>338</v>
      </c>
      <c r="C2" s="348"/>
      <c r="D2" s="348"/>
      <c r="E2" s="348"/>
    </row>
    <row r="3" spans="2:5" ht="21.75" customHeight="1">
      <c r="B3" s="228"/>
      <c r="C3" s="229" t="s">
        <v>339</v>
      </c>
      <c r="D3" s="228"/>
      <c r="E3" s="230" t="s">
        <v>340</v>
      </c>
    </row>
    <row r="4" spans="2:5" ht="21.75" customHeight="1">
      <c r="B4" s="229" t="s">
        <v>341</v>
      </c>
      <c r="C4" s="229" t="s">
        <v>342</v>
      </c>
      <c r="D4" s="228"/>
      <c r="E4" s="230" t="s">
        <v>343</v>
      </c>
    </row>
    <row r="5" spans="2:5" ht="21.75" customHeight="1">
      <c r="B5" s="229" t="s">
        <v>344</v>
      </c>
      <c r="C5" s="228"/>
      <c r="D5" s="228"/>
      <c r="E5" s="228"/>
    </row>
    <row r="6" spans="2:5" ht="21.75" customHeight="1">
      <c r="B6" s="229" t="s">
        <v>345</v>
      </c>
      <c r="C6" s="228"/>
      <c r="D6" s="228"/>
      <c r="E6" s="228"/>
    </row>
    <row r="7" spans="2:5" ht="21.75" customHeight="1">
      <c r="B7" s="229" t="s">
        <v>346</v>
      </c>
      <c r="C7" s="228"/>
      <c r="D7" s="228"/>
      <c r="E7" s="228"/>
    </row>
    <row r="8" spans="2:5" ht="19.5" customHeight="1">
      <c r="B8" s="231" t="s">
        <v>347</v>
      </c>
      <c r="E8" s="232" t="s">
        <v>348</v>
      </c>
    </row>
    <row r="9" spans="2:5" ht="18.75">
      <c r="B9" s="233"/>
      <c r="C9" s="349" t="s">
        <v>221</v>
      </c>
      <c r="D9" s="350"/>
      <c r="E9" s="233"/>
    </row>
    <row r="10" spans="2:5" ht="18.75">
      <c r="B10" s="234" t="s">
        <v>349</v>
      </c>
      <c r="C10" s="233" t="s">
        <v>136</v>
      </c>
      <c r="D10" s="233" t="s">
        <v>137</v>
      </c>
      <c r="E10" s="235" t="s">
        <v>138</v>
      </c>
    </row>
    <row r="11" spans="2:5" ht="18.75">
      <c r="B11" s="236" t="s">
        <v>135</v>
      </c>
      <c r="C11" s="237"/>
      <c r="D11" s="237"/>
      <c r="E11" s="237"/>
    </row>
    <row r="12" spans="2:5" ht="18.75">
      <c r="B12" s="238" t="s">
        <v>51</v>
      </c>
      <c r="C12" s="239"/>
      <c r="D12" s="240"/>
      <c r="E12" s="241"/>
    </row>
    <row r="13" spans="2:5" ht="18.75">
      <c r="B13" s="242" t="s">
        <v>350</v>
      </c>
      <c r="C13" s="243"/>
      <c r="D13" s="244"/>
      <c r="E13" s="243"/>
    </row>
    <row r="14" spans="2:5" ht="18.75">
      <c r="B14" s="242" t="s">
        <v>351</v>
      </c>
      <c r="C14" s="243"/>
      <c r="D14" s="245"/>
      <c r="E14" s="243"/>
    </row>
    <row r="15" spans="2:5" ht="18.75">
      <c r="B15" s="242" t="s">
        <v>352</v>
      </c>
      <c r="C15" s="243"/>
      <c r="D15" s="245"/>
      <c r="E15" s="243"/>
    </row>
    <row r="16" spans="2:5" ht="18.75">
      <c r="B16" s="246" t="s">
        <v>139</v>
      </c>
      <c r="C16" s="243"/>
      <c r="D16" s="245"/>
      <c r="E16" s="243" t="s">
        <v>353</v>
      </c>
    </row>
    <row r="17" spans="2:5" ht="18.75">
      <c r="B17" s="246" t="s">
        <v>134</v>
      </c>
      <c r="C17" s="243"/>
      <c r="D17" s="245"/>
      <c r="E17" s="243" t="s">
        <v>354</v>
      </c>
    </row>
    <row r="18" spans="2:5" ht="18.75">
      <c r="B18" s="242" t="s">
        <v>355</v>
      </c>
      <c r="C18" s="243"/>
      <c r="D18" s="245"/>
      <c r="E18" s="243"/>
    </row>
    <row r="19" spans="2:5" s="250" customFormat="1" ht="18.75">
      <c r="B19" s="247" t="s">
        <v>356</v>
      </c>
      <c r="C19" s="248"/>
      <c r="D19" s="249"/>
      <c r="E19" s="248" t="s">
        <v>354</v>
      </c>
    </row>
    <row r="20" spans="2:5" s="250" customFormat="1" ht="18.75">
      <c r="B20" s="247" t="s">
        <v>357</v>
      </c>
      <c r="C20" s="248"/>
      <c r="D20" s="249"/>
      <c r="E20" s="248" t="s">
        <v>354</v>
      </c>
    </row>
    <row r="21" spans="2:5" s="250" customFormat="1" ht="18.75">
      <c r="B21" s="247" t="s">
        <v>358</v>
      </c>
      <c r="C21" s="248"/>
      <c r="D21" s="249"/>
      <c r="E21" s="248" t="s">
        <v>354</v>
      </c>
    </row>
    <row r="22" spans="2:5" s="250" customFormat="1" ht="18.75">
      <c r="B22" s="247" t="s">
        <v>359</v>
      </c>
      <c r="C22" s="248"/>
      <c r="D22" s="249"/>
      <c r="E22" s="248"/>
    </row>
    <row r="23" spans="2:5" s="250" customFormat="1" ht="18.75">
      <c r="B23" s="247" t="s">
        <v>360</v>
      </c>
      <c r="C23" s="248"/>
      <c r="D23" s="249"/>
      <c r="E23" s="248"/>
    </row>
    <row r="24" spans="2:5" s="250" customFormat="1" ht="18.75">
      <c r="B24" s="247" t="s">
        <v>361</v>
      </c>
      <c r="C24" s="248"/>
      <c r="D24" s="249"/>
      <c r="E24" s="248" t="s">
        <v>362</v>
      </c>
    </row>
    <row r="25" spans="2:5" s="250" customFormat="1" ht="18.75">
      <c r="B25" s="247" t="s">
        <v>363</v>
      </c>
      <c r="C25" s="248"/>
      <c r="D25" s="249"/>
      <c r="E25" s="248"/>
    </row>
    <row r="26" spans="2:5" s="250" customFormat="1" ht="18.75">
      <c r="B26" s="247" t="s">
        <v>364</v>
      </c>
      <c r="C26" s="248"/>
      <c r="D26" s="249"/>
      <c r="E26" s="248"/>
    </row>
    <row r="27" spans="2:5" s="250" customFormat="1" ht="18.75">
      <c r="B27" s="247" t="s">
        <v>365</v>
      </c>
      <c r="C27" s="248"/>
      <c r="D27" s="249"/>
      <c r="E27" s="248"/>
    </row>
    <row r="28" spans="2:5" s="250" customFormat="1" ht="21" customHeight="1">
      <c r="B28" s="247" t="s">
        <v>366</v>
      </c>
      <c r="C28" s="248"/>
      <c r="D28" s="249"/>
      <c r="E28" s="248"/>
    </row>
    <row r="29" spans="2:5" s="250" customFormat="1" ht="21" customHeight="1">
      <c r="B29" s="247" t="s">
        <v>367</v>
      </c>
      <c r="C29" s="248"/>
      <c r="D29" s="249"/>
      <c r="E29" s="248"/>
    </row>
    <row r="30" spans="2:5" s="250" customFormat="1" ht="21" customHeight="1">
      <c r="B30" s="247" t="s">
        <v>368</v>
      </c>
      <c r="C30" s="248"/>
      <c r="D30" s="249"/>
      <c r="E30" s="248"/>
    </row>
    <row r="31" spans="2:5" s="250" customFormat="1" ht="21" customHeight="1">
      <c r="B31" s="247" t="s">
        <v>369</v>
      </c>
      <c r="C31" s="248"/>
      <c r="D31" s="249"/>
      <c r="E31" s="248"/>
    </row>
    <row r="32" spans="2:5" s="250" customFormat="1" ht="21" customHeight="1">
      <c r="B32" s="247" t="s">
        <v>370</v>
      </c>
      <c r="C32" s="248"/>
      <c r="D32" s="249"/>
      <c r="E32" s="248" t="s">
        <v>362</v>
      </c>
    </row>
    <row r="33" spans="2:5" s="250" customFormat="1" ht="21" customHeight="1">
      <c r="B33" s="247" t="s">
        <v>371</v>
      </c>
      <c r="C33" s="248"/>
      <c r="D33" s="249"/>
      <c r="E33" s="248"/>
    </row>
    <row r="34" spans="2:5" s="250" customFormat="1" ht="21" customHeight="1">
      <c r="B34" s="248" t="s">
        <v>372</v>
      </c>
      <c r="C34" s="248"/>
      <c r="D34" s="249"/>
      <c r="E34" s="248" t="s">
        <v>354</v>
      </c>
    </row>
    <row r="35" spans="2:5" ht="21" customHeight="1">
      <c r="B35" s="242" t="s">
        <v>373</v>
      </c>
      <c r="C35" s="243"/>
      <c r="D35" s="245"/>
      <c r="E35" s="243"/>
    </row>
    <row r="36" spans="2:5" s="250" customFormat="1" ht="21" customHeight="1">
      <c r="B36" s="247" t="s">
        <v>374</v>
      </c>
      <c r="C36" s="248"/>
      <c r="D36" s="249"/>
      <c r="E36" s="248" t="s">
        <v>354</v>
      </c>
    </row>
    <row r="37" spans="2:5" s="250" customFormat="1" ht="21" customHeight="1">
      <c r="B37" s="247" t="s">
        <v>375</v>
      </c>
      <c r="C37" s="248"/>
      <c r="D37" s="249"/>
      <c r="E37" s="248" t="s">
        <v>354</v>
      </c>
    </row>
    <row r="38" spans="2:5" s="250" customFormat="1" ht="21" customHeight="1">
      <c r="B38" s="247" t="s">
        <v>376</v>
      </c>
      <c r="C38" s="248"/>
      <c r="D38" s="249"/>
      <c r="E38" s="248" t="s">
        <v>354</v>
      </c>
    </row>
    <row r="39" spans="2:5" s="250" customFormat="1" ht="21" customHeight="1">
      <c r="B39" s="248" t="s">
        <v>377</v>
      </c>
      <c r="C39" s="248"/>
      <c r="D39" s="249"/>
      <c r="E39" s="248" t="s">
        <v>354</v>
      </c>
    </row>
    <row r="40" spans="2:5" s="250" customFormat="1" ht="21" customHeight="1">
      <c r="B40" s="248" t="s">
        <v>378</v>
      </c>
      <c r="C40" s="248"/>
      <c r="D40" s="249"/>
      <c r="E40" s="248" t="s">
        <v>354</v>
      </c>
    </row>
    <row r="41" spans="2:5" s="250" customFormat="1" ht="21" customHeight="1">
      <c r="B41" s="247" t="s">
        <v>379</v>
      </c>
      <c r="C41" s="248"/>
      <c r="D41" s="249"/>
      <c r="E41" s="248"/>
    </row>
    <row r="42" spans="2:5" s="250" customFormat="1" ht="21" customHeight="1">
      <c r="B42" s="247" t="s">
        <v>380</v>
      </c>
      <c r="C42" s="248"/>
      <c r="D42" s="249"/>
      <c r="E42" s="248"/>
    </row>
    <row r="43" spans="2:5" s="250" customFormat="1" ht="21" customHeight="1">
      <c r="B43" s="247" t="s">
        <v>381</v>
      </c>
      <c r="C43" s="248"/>
      <c r="D43" s="249"/>
      <c r="E43" s="248"/>
    </row>
    <row r="44" spans="2:5" s="250" customFormat="1" ht="21" customHeight="1">
      <c r="B44" s="247" t="s">
        <v>382</v>
      </c>
      <c r="C44" s="248"/>
      <c r="D44" s="249"/>
      <c r="E44" s="248" t="s">
        <v>383</v>
      </c>
    </row>
    <row r="45" spans="2:5" s="250" customFormat="1" ht="21" customHeight="1">
      <c r="B45" s="247" t="s">
        <v>384</v>
      </c>
      <c r="C45" s="248"/>
      <c r="D45" s="249"/>
      <c r="E45" s="248"/>
    </row>
    <row r="46" spans="2:5" s="250" customFormat="1" ht="21" customHeight="1">
      <c r="B46" s="247" t="s">
        <v>385</v>
      </c>
      <c r="C46" s="248"/>
      <c r="D46" s="249"/>
      <c r="E46" s="248"/>
    </row>
    <row r="47" spans="2:5" s="250" customFormat="1" ht="21" customHeight="1">
      <c r="B47" s="247" t="s">
        <v>386</v>
      </c>
      <c r="C47" s="248"/>
      <c r="D47" s="249"/>
      <c r="E47" s="248"/>
    </row>
    <row r="48" spans="2:5" s="250" customFormat="1" ht="21" customHeight="1">
      <c r="B48" s="247" t="s">
        <v>387</v>
      </c>
      <c r="C48" s="248"/>
      <c r="D48" s="249"/>
      <c r="E48" s="248" t="s">
        <v>354</v>
      </c>
    </row>
    <row r="49" spans="2:5" s="250" customFormat="1" ht="21" customHeight="1">
      <c r="B49" s="247" t="s">
        <v>388</v>
      </c>
      <c r="C49" s="248"/>
      <c r="D49" s="249"/>
      <c r="E49" s="248"/>
    </row>
    <row r="50" spans="2:5" s="250" customFormat="1" ht="21" customHeight="1">
      <c r="B50" s="247" t="s">
        <v>389</v>
      </c>
      <c r="C50" s="248"/>
      <c r="D50" s="249"/>
      <c r="E50" s="248"/>
    </row>
    <row r="51" spans="2:5" s="250" customFormat="1" ht="21" customHeight="1">
      <c r="B51" s="247" t="s">
        <v>390</v>
      </c>
      <c r="C51" s="248"/>
      <c r="D51" s="249"/>
      <c r="E51" s="248" t="s">
        <v>354</v>
      </c>
    </row>
    <row r="52" spans="2:5" s="250" customFormat="1" ht="21" customHeight="1">
      <c r="B52" s="247" t="s">
        <v>391</v>
      </c>
      <c r="C52" s="248"/>
      <c r="D52" s="249"/>
      <c r="E52" s="248"/>
    </row>
    <row r="53" spans="2:5" ht="21" customHeight="1">
      <c r="B53" s="242" t="s">
        <v>392</v>
      </c>
      <c r="C53" s="243"/>
      <c r="D53" s="245"/>
      <c r="E53" s="243"/>
    </row>
    <row r="54" spans="2:5" ht="21" customHeight="1">
      <c r="B54" s="246" t="s">
        <v>393</v>
      </c>
      <c r="C54" s="243"/>
      <c r="D54" s="245"/>
      <c r="E54" s="243"/>
    </row>
    <row r="55" spans="2:5" ht="21" customHeight="1">
      <c r="B55" s="246" t="s">
        <v>394</v>
      </c>
      <c r="C55" s="243"/>
      <c r="D55" s="245"/>
      <c r="E55" s="243" t="s">
        <v>383</v>
      </c>
    </row>
    <row r="56" spans="2:5" ht="21" customHeight="1">
      <c r="B56" s="246" t="s">
        <v>395</v>
      </c>
      <c r="C56" s="243"/>
      <c r="D56" s="245"/>
      <c r="E56" s="243"/>
    </row>
    <row r="57" spans="2:5" ht="21" customHeight="1">
      <c r="B57" s="246" t="s">
        <v>396</v>
      </c>
      <c r="C57" s="243"/>
      <c r="D57" s="245"/>
      <c r="E57" s="243"/>
    </row>
    <row r="58" spans="2:5" ht="21" customHeight="1">
      <c r="B58" s="242" t="s">
        <v>397</v>
      </c>
      <c r="C58" s="243"/>
      <c r="D58" s="245"/>
      <c r="E58" s="243"/>
    </row>
    <row r="59" spans="2:5" ht="21" customHeight="1">
      <c r="B59" s="242" t="s">
        <v>398</v>
      </c>
      <c r="C59" s="243"/>
      <c r="D59" s="245"/>
      <c r="E59" s="243"/>
    </row>
    <row r="60" spans="2:5" ht="21" customHeight="1">
      <c r="B60" s="251" t="s">
        <v>179</v>
      </c>
      <c r="C60" s="243"/>
      <c r="D60" s="245"/>
      <c r="E60" s="243"/>
    </row>
    <row r="61" spans="2:5" ht="21" customHeight="1">
      <c r="B61" s="242" t="s">
        <v>180</v>
      </c>
      <c r="C61" s="243"/>
      <c r="D61" s="245"/>
      <c r="E61" s="243"/>
    </row>
    <row r="62" spans="2:5" ht="21" customHeight="1">
      <c r="B62" s="246" t="s">
        <v>399</v>
      </c>
      <c r="C62" s="243"/>
      <c r="D62" s="245"/>
      <c r="E62" s="243"/>
    </row>
    <row r="63" spans="2:5" ht="21" customHeight="1">
      <c r="B63" s="246" t="s">
        <v>178</v>
      </c>
      <c r="C63" s="243"/>
      <c r="D63" s="245"/>
      <c r="E63" s="243"/>
    </row>
    <row r="64" spans="2:5" ht="21" customHeight="1">
      <c r="B64" s="246" t="s">
        <v>400</v>
      </c>
      <c r="C64" s="243"/>
      <c r="D64" s="245"/>
      <c r="E64" s="243"/>
    </row>
    <row r="65" spans="2:5" ht="21" customHeight="1">
      <c r="B65" s="246" t="s">
        <v>178</v>
      </c>
      <c r="C65" s="243"/>
      <c r="D65" s="245"/>
      <c r="E65" s="243"/>
    </row>
    <row r="66" spans="2:5" ht="21" customHeight="1">
      <c r="B66" s="246" t="s">
        <v>183</v>
      </c>
      <c r="C66" s="243"/>
      <c r="D66" s="245"/>
      <c r="E66" s="243"/>
    </row>
    <row r="67" spans="2:5" ht="21" customHeight="1">
      <c r="B67" s="246" t="s">
        <v>178</v>
      </c>
      <c r="C67" s="243"/>
      <c r="D67" s="245"/>
      <c r="E67" s="243"/>
    </row>
    <row r="68" spans="2:5" ht="21" customHeight="1">
      <c r="B68" s="246" t="s">
        <v>184</v>
      </c>
      <c r="C68" s="243"/>
      <c r="D68" s="245"/>
      <c r="E68" s="243" t="s">
        <v>401</v>
      </c>
    </row>
    <row r="69" spans="2:5" ht="21" customHeight="1">
      <c r="B69" s="246" t="s">
        <v>178</v>
      </c>
      <c r="C69" s="243"/>
      <c r="D69" s="245"/>
      <c r="E69" s="243" t="s">
        <v>402</v>
      </c>
    </row>
    <row r="70" spans="2:5" ht="21" customHeight="1">
      <c r="B70" s="246" t="s">
        <v>185</v>
      </c>
      <c r="C70" s="243"/>
      <c r="D70" s="245"/>
      <c r="E70" s="243" t="s">
        <v>403</v>
      </c>
    </row>
    <row r="71" spans="2:5" ht="21" customHeight="1">
      <c r="B71" s="246" t="s">
        <v>178</v>
      </c>
      <c r="C71" s="243"/>
      <c r="D71" s="245"/>
      <c r="E71" s="243" t="s">
        <v>404</v>
      </c>
    </row>
    <row r="72" spans="2:5" ht="21" customHeight="1">
      <c r="B72" s="246" t="s">
        <v>186</v>
      </c>
      <c r="C72" s="243"/>
      <c r="D72" s="245"/>
      <c r="E72" s="243"/>
    </row>
    <row r="73" spans="2:5" ht="21" customHeight="1">
      <c r="B73" s="246" t="s">
        <v>178</v>
      </c>
      <c r="C73" s="243"/>
      <c r="D73" s="245"/>
      <c r="E73" s="243"/>
    </row>
    <row r="74" spans="2:5" ht="21" customHeight="1">
      <c r="B74" s="246" t="s">
        <v>405</v>
      </c>
      <c r="C74" s="243"/>
      <c r="D74" s="245"/>
      <c r="E74" s="243"/>
    </row>
    <row r="75" spans="2:5" ht="21" customHeight="1">
      <c r="B75" s="246" t="s">
        <v>178</v>
      </c>
      <c r="C75" s="243"/>
      <c r="D75" s="245"/>
      <c r="E75" s="243"/>
    </row>
    <row r="76" spans="2:5" ht="21" customHeight="1">
      <c r="B76" s="246" t="s">
        <v>187</v>
      </c>
      <c r="C76" s="243"/>
      <c r="D76" s="245"/>
      <c r="E76" s="243"/>
    </row>
    <row r="77" spans="2:5" ht="21" customHeight="1">
      <c r="B77" s="246" t="s">
        <v>178</v>
      </c>
      <c r="C77" s="243"/>
      <c r="D77" s="245"/>
      <c r="E77" s="243"/>
    </row>
    <row r="78" spans="2:5" ht="18.75">
      <c r="B78" s="246" t="s">
        <v>188</v>
      </c>
      <c r="C78" s="243"/>
      <c r="D78" s="245"/>
      <c r="E78" s="243"/>
    </row>
    <row r="79" spans="2:5" ht="18.75">
      <c r="B79" s="246" t="s">
        <v>178</v>
      </c>
      <c r="C79" s="243"/>
      <c r="D79" s="245"/>
      <c r="E79" s="243"/>
    </row>
    <row r="80" spans="2:5" ht="18.75">
      <c r="B80" s="246" t="s">
        <v>178</v>
      </c>
      <c r="C80" s="243"/>
      <c r="D80" s="245"/>
      <c r="E80" s="243" t="s">
        <v>401</v>
      </c>
    </row>
    <row r="81" spans="2:5" ht="18.75">
      <c r="B81" s="246" t="s">
        <v>189</v>
      </c>
      <c r="C81" s="243"/>
      <c r="D81" s="245"/>
      <c r="E81" s="243" t="s">
        <v>402</v>
      </c>
    </row>
    <row r="82" spans="2:5" ht="18.75">
      <c r="B82" s="246" t="s">
        <v>178</v>
      </c>
      <c r="C82" s="243"/>
      <c r="D82" s="245"/>
      <c r="E82" s="243" t="s">
        <v>403</v>
      </c>
    </row>
    <row r="83" spans="2:5" ht="18.75">
      <c r="B83" s="246" t="s">
        <v>190</v>
      </c>
      <c r="C83" s="243"/>
      <c r="D83" s="245"/>
      <c r="E83" s="243" t="s">
        <v>404</v>
      </c>
    </row>
    <row r="84" spans="2:5" ht="18.75">
      <c r="B84" s="246" t="s">
        <v>178</v>
      </c>
      <c r="C84" s="243"/>
      <c r="D84" s="245"/>
      <c r="E84" s="243"/>
    </row>
    <row r="85" spans="2:5" ht="18.75">
      <c r="B85" s="242" t="s">
        <v>406</v>
      </c>
      <c r="C85" s="243"/>
      <c r="D85" s="245"/>
      <c r="E85" s="243"/>
    </row>
    <row r="86" spans="2:5" ht="18.75">
      <c r="B86" s="246" t="s">
        <v>191</v>
      </c>
      <c r="C86" s="243"/>
      <c r="D86" s="245"/>
      <c r="E86" s="243"/>
    </row>
    <row r="87" spans="2:5" ht="18.75">
      <c r="B87" s="246" t="s">
        <v>192</v>
      </c>
      <c r="C87" s="243"/>
      <c r="D87" s="245"/>
      <c r="E87" s="243"/>
    </row>
    <row r="88" spans="2:5" ht="18.75">
      <c r="B88" s="246" t="s">
        <v>197</v>
      </c>
      <c r="C88" s="243"/>
      <c r="D88" s="245"/>
      <c r="E88" s="243"/>
    </row>
    <row r="89" spans="2:5" ht="18.75">
      <c r="B89" s="246" t="s">
        <v>178</v>
      </c>
      <c r="C89" s="243"/>
      <c r="D89" s="245"/>
      <c r="E89" s="243"/>
    </row>
    <row r="90" spans="2:5" ht="18.75">
      <c r="B90" s="246" t="s">
        <v>195</v>
      </c>
      <c r="C90" s="243"/>
      <c r="D90" s="245"/>
      <c r="E90" s="243"/>
    </row>
    <row r="91" spans="2:5" ht="18.75">
      <c r="B91" s="246" t="s">
        <v>178</v>
      </c>
      <c r="C91" s="243"/>
      <c r="D91" s="245"/>
      <c r="E91" s="243"/>
    </row>
    <row r="92" spans="2:5" ht="18.75">
      <c r="B92" s="246" t="s">
        <v>196</v>
      </c>
      <c r="C92" s="243"/>
      <c r="D92" s="245"/>
      <c r="E92" s="243" t="s">
        <v>401</v>
      </c>
    </row>
    <row r="93" spans="2:5" ht="18.75">
      <c r="B93" s="246" t="s">
        <v>178</v>
      </c>
      <c r="C93" s="243"/>
      <c r="D93" s="245"/>
      <c r="E93" s="243" t="s">
        <v>402</v>
      </c>
    </row>
    <row r="94" spans="2:5" ht="18.75">
      <c r="B94" s="246" t="s">
        <v>193</v>
      </c>
      <c r="C94" s="243"/>
      <c r="D94" s="245"/>
      <c r="E94" s="243" t="s">
        <v>403</v>
      </c>
    </row>
    <row r="95" spans="2:5" ht="18.75">
      <c r="B95" s="246" t="s">
        <v>178</v>
      </c>
      <c r="C95" s="243"/>
      <c r="D95" s="245"/>
      <c r="E95" s="243" t="s">
        <v>404</v>
      </c>
    </row>
    <row r="96" spans="2:5" ht="18.75">
      <c r="B96" s="246" t="s">
        <v>194</v>
      </c>
      <c r="C96" s="243"/>
      <c r="D96" s="245"/>
      <c r="E96" s="243"/>
    </row>
    <row r="97" spans="2:5" ht="18.75">
      <c r="B97" s="246" t="s">
        <v>178</v>
      </c>
      <c r="C97" s="243"/>
      <c r="D97" s="245"/>
      <c r="E97" s="243"/>
    </row>
    <row r="98" spans="2:5" ht="18.75">
      <c r="B98" s="246" t="s">
        <v>198</v>
      </c>
      <c r="C98" s="243"/>
      <c r="D98" s="245"/>
      <c r="E98" s="243"/>
    </row>
    <row r="99" spans="2:5" ht="18.75">
      <c r="B99" s="246" t="s">
        <v>178</v>
      </c>
      <c r="C99" s="243"/>
      <c r="D99" s="245"/>
      <c r="E99" s="243"/>
    </row>
    <row r="100" spans="2:5" ht="18.75">
      <c r="B100" s="246" t="s">
        <v>199</v>
      </c>
      <c r="C100" s="243"/>
      <c r="D100" s="245"/>
      <c r="E100" s="243"/>
    </row>
    <row r="101" spans="2:5" ht="18.75">
      <c r="B101" s="246" t="s">
        <v>178</v>
      </c>
      <c r="C101" s="243"/>
      <c r="D101" s="245"/>
      <c r="E101" s="243"/>
    </row>
    <row r="102" spans="2:5" ht="18.75">
      <c r="B102" s="246" t="s">
        <v>200</v>
      </c>
      <c r="C102" s="243"/>
      <c r="D102" s="245"/>
      <c r="E102" s="243"/>
    </row>
    <row r="103" spans="2:5" ht="18.75">
      <c r="B103" s="246" t="s">
        <v>178</v>
      </c>
      <c r="C103" s="243"/>
      <c r="D103" s="245"/>
      <c r="E103" s="243"/>
    </row>
    <row r="104" spans="2:5" ht="18.75">
      <c r="B104" s="246" t="s">
        <v>201</v>
      </c>
      <c r="C104" s="243"/>
      <c r="D104" s="245"/>
      <c r="E104" s="243"/>
    </row>
    <row r="105" spans="2:5" ht="18.75">
      <c r="B105" s="246" t="s">
        <v>178</v>
      </c>
      <c r="C105" s="243"/>
      <c r="D105" s="245"/>
      <c r="E105" s="243"/>
    </row>
    <row r="106" spans="2:5" ht="18.75">
      <c r="B106" s="246" t="s">
        <v>202</v>
      </c>
      <c r="C106" s="243"/>
      <c r="D106" s="245"/>
      <c r="E106" s="243" t="s">
        <v>401</v>
      </c>
    </row>
    <row r="107" spans="2:5" ht="18.75">
      <c r="B107" s="246" t="s">
        <v>178</v>
      </c>
      <c r="C107" s="243"/>
      <c r="D107" s="245"/>
      <c r="E107" s="243" t="s">
        <v>402</v>
      </c>
    </row>
    <row r="108" spans="2:5" ht="18.75">
      <c r="B108" s="246" t="s">
        <v>203</v>
      </c>
      <c r="C108" s="243"/>
      <c r="D108" s="245"/>
      <c r="E108" s="243" t="s">
        <v>403</v>
      </c>
    </row>
    <row r="109" spans="2:5" ht="18.75">
      <c r="B109" s="246" t="s">
        <v>178</v>
      </c>
      <c r="C109" s="243"/>
      <c r="D109" s="245"/>
      <c r="E109" s="243" t="s">
        <v>404</v>
      </c>
    </row>
    <row r="110" spans="2:5" ht="18.75">
      <c r="B110" s="246" t="s">
        <v>204</v>
      </c>
      <c r="C110" s="243"/>
      <c r="D110" s="245"/>
      <c r="E110" s="243"/>
    </row>
    <row r="111" spans="2:5" ht="18.75">
      <c r="B111" s="246" t="s">
        <v>178</v>
      </c>
      <c r="C111" s="243"/>
      <c r="D111" s="245"/>
      <c r="E111" s="243"/>
    </row>
    <row r="112" spans="2:5" ht="18.75">
      <c r="B112" s="246" t="s">
        <v>205</v>
      </c>
      <c r="C112" s="243"/>
      <c r="D112" s="245"/>
      <c r="E112" s="243"/>
    </row>
    <row r="113" spans="2:5" ht="18.75">
      <c r="B113" s="246" t="s">
        <v>178</v>
      </c>
      <c r="C113" s="243"/>
      <c r="D113" s="245"/>
      <c r="E113" s="243"/>
    </row>
    <row r="114" spans="2:5" ht="21.75">
      <c r="B114" s="242" t="s">
        <v>407</v>
      </c>
      <c r="C114" s="243"/>
      <c r="D114" s="245"/>
      <c r="E114" s="243" t="s">
        <v>354</v>
      </c>
    </row>
    <row r="115" spans="2:5" ht="21.75">
      <c r="B115" s="242" t="s">
        <v>408</v>
      </c>
      <c r="C115" s="243"/>
      <c r="D115" s="245"/>
      <c r="E115" s="243"/>
    </row>
    <row r="116" spans="2:5" ht="18.75">
      <c r="B116" s="246" t="s">
        <v>409</v>
      </c>
      <c r="C116" s="243"/>
      <c r="D116" s="245"/>
      <c r="E116" s="243" t="s">
        <v>354</v>
      </c>
    </row>
    <row r="117" spans="2:5" ht="18.75">
      <c r="B117" s="242" t="s">
        <v>410</v>
      </c>
      <c r="C117" s="243"/>
      <c r="D117" s="245"/>
      <c r="E117" s="243" t="s">
        <v>401</v>
      </c>
    </row>
    <row r="118" spans="2:5" ht="17.25" customHeight="1">
      <c r="B118" s="246" t="s">
        <v>411</v>
      </c>
      <c r="C118" s="243"/>
      <c r="D118" s="245"/>
      <c r="E118" s="243" t="s">
        <v>354</v>
      </c>
    </row>
    <row r="119" spans="2:5" ht="18.75">
      <c r="B119" s="242" t="s">
        <v>412</v>
      </c>
      <c r="C119" s="243"/>
      <c r="D119" s="245"/>
      <c r="E119" s="243" t="s">
        <v>354</v>
      </c>
    </row>
    <row r="120" spans="2:5" ht="21.75">
      <c r="B120" s="246" t="s">
        <v>413</v>
      </c>
      <c r="C120" s="243"/>
      <c r="D120" s="245"/>
      <c r="E120" s="243" t="s">
        <v>354</v>
      </c>
    </row>
    <row r="121" spans="2:5" ht="18" customHeight="1">
      <c r="B121" s="252"/>
      <c r="C121" s="252"/>
      <c r="D121" s="253"/>
      <c r="E121" s="252"/>
    </row>
    <row r="122" ht="19.5">
      <c r="B122" s="254" t="s">
        <v>414</v>
      </c>
    </row>
    <row r="123" s="256" customFormat="1" ht="17.25">
      <c r="B123" s="255" t="s">
        <v>415</v>
      </c>
    </row>
    <row r="124" s="256" customFormat="1" ht="17.25">
      <c r="B124" s="255" t="s">
        <v>416</v>
      </c>
    </row>
    <row r="125" s="256" customFormat="1" ht="17.25">
      <c r="B125" s="255" t="s">
        <v>417</v>
      </c>
    </row>
  </sheetData>
  <sheetProtection/>
  <mergeCells count="2">
    <mergeCell ref="B2:E2"/>
    <mergeCell ref="C9:D9"/>
  </mergeCells>
  <printOptions horizontalCentered="1"/>
  <pageMargins left="0" right="0" top="0.48" bottom="0.2" header="0.15748031496062992" footer="0.11811023622047245"/>
  <pageSetup horizontalDpi="600" verticalDpi="600" orientation="landscape" paperSize="9" scale="98" r:id="rId2"/>
  <headerFooter alignWithMargins="0">
    <oddHeader>&amp;C&amp;P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24"/>
  <sheetViews>
    <sheetView zoomScalePageLayoutView="0" workbookViewId="0" topLeftCell="A1">
      <selection activeCell="B6" sqref="B6"/>
    </sheetView>
  </sheetViews>
  <sheetFormatPr defaultColWidth="9.00390625" defaultRowHeight="24"/>
  <cols>
    <col min="1" max="1" width="1.12109375" style="260" customWidth="1"/>
    <col min="2" max="2" width="36.75390625" style="260" customWidth="1"/>
    <col min="3" max="3" width="0.12890625" style="260" customWidth="1"/>
    <col min="4" max="16" width="11.125" style="260" customWidth="1"/>
    <col min="17" max="16384" width="9.00390625" style="260" customWidth="1"/>
  </cols>
  <sheetData>
    <row r="1" spans="2:16" ht="22.5" customHeight="1">
      <c r="B1" s="257" t="s">
        <v>418</v>
      </c>
      <c r="C1" s="258"/>
      <c r="D1" s="258"/>
      <c r="E1" s="257"/>
      <c r="F1" s="257"/>
      <c r="G1" s="258"/>
      <c r="H1" s="257"/>
      <c r="I1" s="257"/>
      <c r="J1" s="257"/>
      <c r="K1" s="257"/>
      <c r="L1" s="257"/>
      <c r="M1" s="257"/>
      <c r="N1" s="259"/>
      <c r="O1" s="259"/>
      <c r="P1" s="258"/>
    </row>
    <row r="2" spans="2:16" ht="22.5" customHeight="1">
      <c r="B2" s="257" t="s">
        <v>419</v>
      </c>
      <c r="C2" s="258"/>
      <c r="D2" s="258"/>
      <c r="E2" s="258"/>
      <c r="F2" s="257"/>
      <c r="G2" s="258"/>
      <c r="H2" s="257"/>
      <c r="I2" s="257"/>
      <c r="J2" s="257"/>
      <c r="K2" s="257"/>
      <c r="L2" s="257"/>
      <c r="M2" s="257"/>
      <c r="N2" s="259"/>
      <c r="O2" s="258"/>
      <c r="P2" s="258"/>
    </row>
    <row r="3" spans="2:16" ht="22.5" customHeight="1">
      <c r="B3" s="257" t="s">
        <v>420</v>
      </c>
      <c r="C3" s="258"/>
      <c r="D3" s="258"/>
      <c r="E3" s="258"/>
      <c r="F3" s="257"/>
      <c r="G3" s="258"/>
      <c r="H3" s="257"/>
      <c r="I3" s="257"/>
      <c r="J3" s="257"/>
      <c r="K3" s="257"/>
      <c r="L3" s="257"/>
      <c r="M3" s="257"/>
      <c r="N3" s="259"/>
      <c r="O3" s="258"/>
      <c r="P3" s="258"/>
    </row>
    <row r="4" spans="2:16" ht="12.75" customHeight="1">
      <c r="B4" s="257"/>
      <c r="C4" s="258"/>
      <c r="D4" s="258"/>
      <c r="E4" s="258"/>
      <c r="F4" s="257"/>
      <c r="G4" s="258"/>
      <c r="H4" s="257"/>
      <c r="I4" s="257"/>
      <c r="J4" s="257"/>
      <c r="K4" s="257"/>
      <c r="L4" s="257"/>
      <c r="M4" s="257"/>
      <c r="N4" s="259"/>
      <c r="O4" s="258"/>
      <c r="P4" s="258"/>
    </row>
    <row r="5" spans="2:17" ht="22.5" customHeight="1">
      <c r="B5" s="261" t="s">
        <v>421</v>
      </c>
      <c r="C5" s="195"/>
      <c r="D5" s="262"/>
      <c r="E5" s="262"/>
      <c r="F5" s="262"/>
      <c r="G5" s="263" t="s">
        <v>422</v>
      </c>
      <c r="L5" s="195"/>
      <c r="N5" s="195"/>
      <c r="Q5" s="195"/>
    </row>
    <row r="6" spans="2:16" ht="22.5" customHeight="1">
      <c r="B6" s="261" t="s">
        <v>423</v>
      </c>
      <c r="C6" s="195"/>
      <c r="L6" s="195"/>
      <c r="N6" s="195"/>
      <c r="O6" s="195"/>
      <c r="P6" s="195"/>
    </row>
    <row r="7" spans="2:17" ht="22.5" customHeight="1">
      <c r="B7" s="261" t="s">
        <v>424</v>
      </c>
      <c r="L7" s="195"/>
      <c r="M7" s="195"/>
      <c r="N7" s="195"/>
      <c r="O7" s="264"/>
      <c r="P7" s="204" t="s">
        <v>425</v>
      </c>
      <c r="Q7" s="195"/>
    </row>
    <row r="8" spans="2:17" ht="22.5" customHeight="1">
      <c r="B8" s="261" t="s">
        <v>346</v>
      </c>
      <c r="L8" s="195"/>
      <c r="M8" s="195"/>
      <c r="N8" s="195"/>
      <c r="O8" s="195"/>
      <c r="P8" s="263" t="s">
        <v>426</v>
      </c>
      <c r="Q8" s="195"/>
    </row>
    <row r="9" spans="2:16" ht="21.75" customHeight="1">
      <c r="B9" s="265"/>
      <c r="E9" s="355" t="s">
        <v>427</v>
      </c>
      <c r="F9" s="355"/>
      <c r="G9" s="355"/>
      <c r="H9" s="355"/>
      <c r="I9" s="355"/>
      <c r="J9" s="355"/>
      <c r="K9" s="355"/>
      <c r="L9" s="355"/>
      <c r="M9" s="355"/>
      <c r="N9" s="356"/>
      <c r="O9" s="356"/>
      <c r="P9" s="356"/>
    </row>
    <row r="10" spans="2:16" ht="22.5" customHeight="1">
      <c r="B10" s="266" t="s">
        <v>428</v>
      </c>
      <c r="D10" s="357" t="s">
        <v>429</v>
      </c>
      <c r="E10" s="358"/>
      <c r="F10" s="361" t="s">
        <v>27</v>
      </c>
      <c r="G10" s="362"/>
      <c r="H10" s="362"/>
      <c r="I10" s="362"/>
      <c r="J10" s="363"/>
      <c r="K10" s="361" t="s">
        <v>354</v>
      </c>
      <c r="L10" s="362"/>
      <c r="M10" s="363"/>
      <c r="N10" s="353" t="s">
        <v>59</v>
      </c>
      <c r="O10" s="353" t="s">
        <v>60</v>
      </c>
      <c r="P10" s="353" t="s">
        <v>51</v>
      </c>
    </row>
    <row r="11" spans="2:16" ht="22.5" customHeight="1">
      <c r="B11" s="268" t="s">
        <v>430</v>
      </c>
      <c r="C11" s="351"/>
      <c r="D11" s="359"/>
      <c r="E11" s="360"/>
      <c r="F11" s="269" t="s">
        <v>431</v>
      </c>
      <c r="G11" s="353" t="s">
        <v>432</v>
      </c>
      <c r="H11" s="353" t="s">
        <v>433</v>
      </c>
      <c r="I11" s="269" t="s">
        <v>431</v>
      </c>
      <c r="J11" s="353" t="s">
        <v>0</v>
      </c>
      <c r="K11" s="269" t="s">
        <v>431</v>
      </c>
      <c r="L11" s="269" t="s">
        <v>434</v>
      </c>
      <c r="M11" s="270"/>
      <c r="N11" s="364"/>
      <c r="O11" s="364"/>
      <c r="P11" s="364"/>
    </row>
    <row r="12" spans="2:16" ht="22.5" customHeight="1">
      <c r="B12" s="271" t="s">
        <v>435</v>
      </c>
      <c r="C12" s="352"/>
      <c r="D12" s="272" t="s">
        <v>6</v>
      </c>
      <c r="E12" s="273" t="s">
        <v>121</v>
      </c>
      <c r="F12" s="274" t="s">
        <v>436</v>
      </c>
      <c r="G12" s="354"/>
      <c r="H12" s="354"/>
      <c r="I12" s="274" t="s">
        <v>437</v>
      </c>
      <c r="J12" s="354"/>
      <c r="K12" s="274" t="s">
        <v>438</v>
      </c>
      <c r="L12" s="274" t="s">
        <v>65</v>
      </c>
      <c r="M12" s="275" t="s">
        <v>0</v>
      </c>
      <c r="N12" s="364"/>
      <c r="O12" s="364"/>
      <c r="P12" s="364"/>
    </row>
    <row r="13" spans="2:16" ht="22.5" customHeight="1" thickBot="1">
      <c r="B13" s="276" t="s">
        <v>51</v>
      </c>
      <c r="C13" s="277"/>
      <c r="D13" s="277"/>
      <c r="E13" s="277"/>
      <c r="F13" s="278"/>
      <c r="G13" s="278"/>
      <c r="H13" s="278"/>
      <c r="I13" s="278"/>
      <c r="J13" s="278"/>
      <c r="K13" s="278"/>
      <c r="L13" s="278"/>
      <c r="M13" s="278"/>
      <c r="N13" s="279"/>
      <c r="O13" s="279"/>
      <c r="P13" s="279"/>
    </row>
    <row r="14" spans="2:16" ht="22.5" customHeight="1" thickTop="1">
      <c r="B14" s="280" t="s">
        <v>347</v>
      </c>
      <c r="C14" s="281"/>
      <c r="D14" s="282"/>
      <c r="E14" s="282"/>
      <c r="F14" s="283"/>
      <c r="G14" s="284"/>
      <c r="H14" s="284"/>
      <c r="I14" s="284"/>
      <c r="J14" s="284"/>
      <c r="K14" s="283"/>
      <c r="L14" s="283"/>
      <c r="M14" s="284"/>
      <c r="N14" s="285"/>
      <c r="O14" s="285"/>
      <c r="P14" s="285"/>
    </row>
    <row r="15" spans="2:16" ht="22.5" customHeight="1">
      <c r="B15" s="286" t="s">
        <v>439</v>
      </c>
      <c r="C15" s="287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</row>
    <row r="16" spans="2:16" ht="22.5" customHeight="1">
      <c r="B16" s="288" t="s">
        <v>440</v>
      </c>
      <c r="C16" s="289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</row>
    <row r="17" spans="2:16" ht="22.5" customHeight="1">
      <c r="B17" s="288" t="s">
        <v>441</v>
      </c>
      <c r="C17" s="289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</row>
    <row r="18" spans="2:16" ht="22.5" customHeight="1">
      <c r="B18" s="288" t="s">
        <v>441</v>
      </c>
      <c r="C18" s="289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</row>
    <row r="19" spans="2:16" ht="22.5" customHeight="1">
      <c r="B19" s="288" t="s">
        <v>441</v>
      </c>
      <c r="C19" s="289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</row>
    <row r="20" spans="2:16" ht="22.5" customHeight="1">
      <c r="B20" s="288" t="s">
        <v>441</v>
      </c>
      <c r="C20" s="289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</row>
    <row r="21" spans="2:16" ht="22.5" customHeight="1">
      <c r="B21" s="290"/>
      <c r="C21" s="291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</row>
    <row r="22" spans="2:16" ht="22.5" customHeight="1">
      <c r="B22" s="290"/>
      <c r="C22" s="291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</row>
    <row r="23" spans="2:16" ht="22.5" customHeight="1">
      <c r="B23" s="292"/>
      <c r="C23" s="293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</row>
    <row r="24" spans="2:16" ht="10.5" customHeight="1">
      <c r="B24" s="295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</row>
  </sheetData>
  <sheetProtection/>
  <mergeCells count="11">
    <mergeCell ref="P10:P12"/>
    <mergeCell ref="C11:C12"/>
    <mergeCell ref="G11:G12"/>
    <mergeCell ref="H11:H12"/>
    <mergeCell ref="J11:J12"/>
    <mergeCell ref="E9:P9"/>
    <mergeCell ref="D10:E11"/>
    <mergeCell ref="F10:J10"/>
    <mergeCell ref="K10:M10"/>
    <mergeCell ref="N10:N12"/>
    <mergeCell ref="O10:O12"/>
  </mergeCells>
  <printOptions/>
  <pageMargins left="0.2362204724409449" right="0.2755905511811024" top="0.61" bottom="0.7480314960629921" header="0.5511811023622047" footer="0.31496062992125984"/>
  <pageSetup horizontalDpi="600" verticalDpi="600" orientation="landscape" scale="70" r:id="rId2"/>
  <headerFooter alignWithMargins="0">
    <oddFooter>&amp;R&amp;F 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6" sqref="A6"/>
    </sheetView>
  </sheetViews>
  <sheetFormatPr defaultColWidth="9.00390625" defaultRowHeight="24"/>
  <cols>
    <col min="1" max="1" width="1.25" style="195" customWidth="1"/>
    <col min="2" max="2" width="19.50390625" style="195" customWidth="1"/>
    <col min="3" max="4" width="10.625" style="195" customWidth="1"/>
    <col min="5" max="5" width="10.00390625" style="195" customWidth="1"/>
    <col min="6" max="13" width="10.625" style="195" customWidth="1"/>
    <col min="14" max="16384" width="9.00390625" style="195" customWidth="1"/>
  </cols>
  <sheetData>
    <row r="1" spans="2:13" ht="24" customHeight="1">
      <c r="B1" s="260"/>
      <c r="M1" s="297"/>
    </row>
    <row r="2" spans="2:13" ht="24" customHeight="1">
      <c r="B2" s="298" t="s">
        <v>442</v>
      </c>
      <c r="C2" s="298"/>
      <c r="D2" s="299"/>
      <c r="E2" s="299"/>
      <c r="F2" s="299"/>
      <c r="G2" s="299"/>
      <c r="H2" s="299"/>
      <c r="I2" s="300"/>
      <c r="J2" s="300"/>
      <c r="K2" s="299"/>
      <c r="L2" s="299"/>
      <c r="M2" s="301" t="s">
        <v>443</v>
      </c>
    </row>
    <row r="3" spans="2:13" ht="24" customHeight="1">
      <c r="B3" s="261"/>
      <c r="C3" s="227" t="s">
        <v>444</v>
      </c>
      <c r="D3" s="302"/>
      <c r="E3" s="303" t="s">
        <v>445</v>
      </c>
      <c r="F3" s="303"/>
      <c r="G3" s="303"/>
      <c r="H3" s="302"/>
      <c r="I3" s="302"/>
      <c r="J3" s="302"/>
      <c r="K3" s="303"/>
      <c r="L3" s="303"/>
      <c r="M3" s="304" t="s">
        <v>446</v>
      </c>
    </row>
    <row r="4" spans="2:13" ht="21">
      <c r="B4" s="305"/>
      <c r="J4" s="365" t="s">
        <v>447</v>
      </c>
      <c r="K4" s="365"/>
      <c r="L4" s="365"/>
      <c r="M4" s="365"/>
    </row>
    <row r="5" spans="2:13" s="223" customFormat="1" ht="18.75">
      <c r="B5" s="306" t="s">
        <v>428</v>
      </c>
      <c r="C5" s="366" t="s">
        <v>27</v>
      </c>
      <c r="D5" s="367"/>
      <c r="E5" s="367"/>
      <c r="F5" s="367"/>
      <c r="G5" s="368"/>
      <c r="H5" s="366" t="s">
        <v>50</v>
      </c>
      <c r="I5" s="367"/>
      <c r="J5" s="368"/>
      <c r="K5" s="267"/>
      <c r="L5" s="267"/>
      <c r="M5" s="267"/>
    </row>
    <row r="6" spans="2:13" s="223" customFormat="1" ht="18.75">
      <c r="B6" s="307" t="s">
        <v>430</v>
      </c>
      <c r="C6" s="269" t="s">
        <v>431</v>
      </c>
      <c r="D6" s="308" t="s">
        <v>432</v>
      </c>
      <c r="E6" s="308" t="s">
        <v>433</v>
      </c>
      <c r="F6" s="308" t="s">
        <v>431</v>
      </c>
      <c r="G6" s="309" t="s">
        <v>0</v>
      </c>
      <c r="H6" s="269" t="s">
        <v>431</v>
      </c>
      <c r="I6" s="269" t="s">
        <v>434</v>
      </c>
      <c r="J6" s="309" t="s">
        <v>0</v>
      </c>
      <c r="K6" s="309" t="s">
        <v>448</v>
      </c>
      <c r="L6" s="309" t="s">
        <v>449</v>
      </c>
      <c r="M6" s="309" t="s">
        <v>51</v>
      </c>
    </row>
    <row r="7" spans="2:13" s="223" customFormat="1" ht="18.75">
      <c r="B7" s="310" t="s">
        <v>435</v>
      </c>
      <c r="C7" s="274" t="s">
        <v>436</v>
      </c>
      <c r="D7" s="275"/>
      <c r="E7" s="275"/>
      <c r="F7" s="275" t="s">
        <v>437</v>
      </c>
      <c r="G7" s="275"/>
      <c r="H7" s="274" t="s">
        <v>438</v>
      </c>
      <c r="I7" s="274" t="s">
        <v>65</v>
      </c>
      <c r="J7" s="275"/>
      <c r="K7" s="275" t="s">
        <v>450</v>
      </c>
      <c r="L7" s="275" t="s">
        <v>451</v>
      </c>
      <c r="M7" s="275"/>
    </row>
    <row r="8" spans="2:13" s="223" customFormat="1" ht="19.5" thickBot="1">
      <c r="B8" s="278" t="s">
        <v>51</v>
      </c>
      <c r="C8" s="278"/>
      <c r="D8" s="311"/>
      <c r="E8" s="311"/>
      <c r="F8" s="311"/>
      <c r="G8" s="311"/>
      <c r="H8" s="278"/>
      <c r="I8" s="278"/>
      <c r="J8" s="311"/>
      <c r="K8" s="311"/>
      <c r="L8" s="311"/>
      <c r="M8" s="311"/>
    </row>
    <row r="9" spans="2:13" ht="21.75" thickTop="1">
      <c r="B9" s="268"/>
      <c r="C9" s="312"/>
      <c r="D9" s="313"/>
      <c r="E9" s="313"/>
      <c r="F9" s="313"/>
      <c r="G9" s="313"/>
      <c r="H9" s="312"/>
      <c r="I9" s="312"/>
      <c r="J9" s="313"/>
      <c r="K9" s="313"/>
      <c r="L9" s="313"/>
      <c r="M9" s="313"/>
    </row>
    <row r="10" spans="2:13" ht="21">
      <c r="B10" s="268"/>
      <c r="C10" s="312"/>
      <c r="D10" s="313"/>
      <c r="E10" s="313"/>
      <c r="F10" s="313"/>
      <c r="G10" s="313"/>
      <c r="H10" s="312"/>
      <c r="I10" s="312"/>
      <c r="J10" s="313"/>
      <c r="K10" s="313"/>
      <c r="L10" s="313"/>
      <c r="M10" s="313"/>
    </row>
    <row r="11" spans="2:13" ht="21">
      <c r="B11" s="268"/>
      <c r="C11" s="312"/>
      <c r="D11" s="313"/>
      <c r="E11" s="313"/>
      <c r="F11" s="313"/>
      <c r="G11" s="313"/>
      <c r="H11" s="312"/>
      <c r="I11" s="312"/>
      <c r="J11" s="313"/>
      <c r="K11" s="313"/>
      <c r="L11" s="313"/>
      <c r="M11" s="313"/>
    </row>
    <row r="12" spans="2:13" ht="21">
      <c r="B12" s="268"/>
      <c r="C12" s="312"/>
      <c r="D12" s="313"/>
      <c r="E12" s="313"/>
      <c r="F12" s="313"/>
      <c r="G12" s="313"/>
      <c r="H12" s="312"/>
      <c r="I12" s="312"/>
      <c r="J12" s="313"/>
      <c r="K12" s="313"/>
      <c r="L12" s="313"/>
      <c r="M12" s="313"/>
    </row>
    <row r="13" spans="2:13" ht="21">
      <c r="B13" s="268"/>
      <c r="C13" s="312"/>
      <c r="D13" s="313"/>
      <c r="E13" s="313"/>
      <c r="F13" s="313"/>
      <c r="G13" s="313"/>
      <c r="H13" s="312"/>
      <c r="I13" s="312"/>
      <c r="J13" s="313"/>
      <c r="K13" s="313"/>
      <c r="L13" s="313"/>
      <c r="M13" s="313"/>
    </row>
    <row r="14" spans="2:13" ht="21">
      <c r="B14" s="268"/>
      <c r="C14" s="312"/>
      <c r="D14" s="313"/>
      <c r="E14" s="313"/>
      <c r="F14" s="313"/>
      <c r="G14" s="313"/>
      <c r="H14" s="312"/>
      <c r="I14" s="312"/>
      <c r="J14" s="313"/>
      <c r="K14" s="313"/>
      <c r="L14" s="313"/>
      <c r="M14" s="313"/>
    </row>
    <row r="15" spans="2:13" ht="21">
      <c r="B15" s="268"/>
      <c r="C15" s="312"/>
      <c r="D15" s="313"/>
      <c r="E15" s="313"/>
      <c r="F15" s="313"/>
      <c r="G15" s="313"/>
      <c r="H15" s="312"/>
      <c r="I15" s="312"/>
      <c r="J15" s="313"/>
      <c r="K15" s="313"/>
      <c r="L15" s="313"/>
      <c r="M15" s="313"/>
    </row>
    <row r="16" spans="2:13" ht="21">
      <c r="B16" s="268"/>
      <c r="C16" s="312"/>
      <c r="D16" s="313"/>
      <c r="E16" s="313"/>
      <c r="F16" s="313"/>
      <c r="G16" s="313"/>
      <c r="H16" s="312"/>
      <c r="I16" s="312"/>
      <c r="J16" s="313"/>
      <c r="K16" s="313"/>
      <c r="L16" s="313"/>
      <c r="M16" s="313"/>
    </row>
    <row r="17" spans="2:13" ht="21">
      <c r="B17" s="268"/>
      <c r="C17" s="312"/>
      <c r="D17" s="313"/>
      <c r="E17" s="313"/>
      <c r="F17" s="313"/>
      <c r="G17" s="313"/>
      <c r="H17" s="312"/>
      <c r="I17" s="312"/>
      <c r="J17" s="313"/>
      <c r="K17" s="313"/>
      <c r="L17" s="313"/>
      <c r="M17" s="313"/>
    </row>
    <row r="18" spans="1:13" ht="21">
      <c r="A18" s="314"/>
      <c r="B18" s="271"/>
      <c r="C18" s="315"/>
      <c r="D18" s="316"/>
      <c r="E18" s="316"/>
      <c r="F18" s="316"/>
      <c r="G18" s="316"/>
      <c r="H18" s="315"/>
      <c r="I18" s="315"/>
      <c r="J18" s="316"/>
      <c r="K18" s="316"/>
      <c r="L18" s="316"/>
      <c r="M18" s="316"/>
    </row>
  </sheetData>
  <sheetProtection/>
  <mergeCells count="3">
    <mergeCell ref="J4:M4"/>
    <mergeCell ref="C5:G5"/>
    <mergeCell ref="H5:J5"/>
  </mergeCells>
  <printOptions/>
  <pageMargins left="0.25" right="0" top="0.6299212598425197" bottom="0.7086614173228347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">
      <selection activeCell="A9" sqref="A9"/>
    </sheetView>
  </sheetViews>
  <sheetFormatPr defaultColWidth="9.00390625" defaultRowHeight="24"/>
  <cols>
    <col min="1" max="1" width="60.875" style="216" customWidth="1"/>
    <col min="2" max="2" width="13.375" style="217" hidden="1" customWidth="1"/>
    <col min="3" max="3" width="22.50390625" style="218" customWidth="1"/>
    <col min="4" max="4" width="11.25390625" style="218" hidden="1" customWidth="1"/>
    <col min="5" max="5" width="9.50390625" style="219" hidden="1" customWidth="1"/>
    <col min="6" max="6" width="11.25390625" style="146" hidden="1" customWidth="1"/>
    <col min="7" max="7" width="13.875" style="147" customWidth="1"/>
    <col min="8" max="16384" width="9.00390625" style="195" customWidth="1"/>
  </cols>
  <sheetData>
    <row r="1" spans="1:5" ht="21">
      <c r="A1" s="141" t="s">
        <v>217</v>
      </c>
      <c r="B1" s="142"/>
      <c r="C1" s="143"/>
      <c r="D1" s="144"/>
      <c r="E1" s="145"/>
    </row>
    <row r="2" spans="1:5" ht="21">
      <c r="A2" s="142" t="s">
        <v>218</v>
      </c>
      <c r="B2" s="142"/>
      <c r="C2" s="143"/>
      <c r="D2" s="144"/>
      <c r="E2" s="145"/>
    </row>
    <row r="3" spans="1:5" ht="21">
      <c r="A3" s="142"/>
      <c r="B3" s="142"/>
      <c r="C3" s="148" t="s">
        <v>219</v>
      </c>
      <c r="D3" s="144"/>
      <c r="E3" s="145"/>
    </row>
    <row r="4" spans="1:6" ht="21">
      <c r="A4" s="369" t="s">
        <v>220</v>
      </c>
      <c r="B4" s="149" t="s">
        <v>221</v>
      </c>
      <c r="C4" s="149" t="s">
        <v>221</v>
      </c>
      <c r="D4" s="150" t="s">
        <v>222</v>
      </c>
      <c r="E4" s="151" t="s">
        <v>223</v>
      </c>
      <c r="F4" s="152" t="s">
        <v>224</v>
      </c>
    </row>
    <row r="5" spans="1:6" ht="21">
      <c r="A5" s="370"/>
      <c r="B5" s="153" t="s">
        <v>225</v>
      </c>
      <c r="C5" s="153" t="s">
        <v>226</v>
      </c>
      <c r="D5" s="154"/>
      <c r="E5" s="154"/>
      <c r="F5" s="155"/>
    </row>
    <row r="6" spans="1:6" ht="29.25" customHeight="1">
      <c r="A6" s="156" t="s">
        <v>227</v>
      </c>
      <c r="B6" s="157" t="e">
        <f>SUM(B7,B71,#REF!)</f>
        <v>#REF!</v>
      </c>
      <c r="C6" s="157"/>
      <c r="D6" s="158" t="e">
        <f>SUM(C6-B6)</f>
        <v>#REF!</v>
      </c>
      <c r="E6" s="159" t="e">
        <f>SUM(D6*100/B6)</f>
        <v>#REF!</v>
      </c>
      <c r="F6" s="160"/>
    </row>
    <row r="7" spans="1:6" ht="21">
      <c r="A7" s="161" t="s">
        <v>228</v>
      </c>
      <c r="B7" s="162" t="e">
        <f>SUM(B10,B57,B60,#REF!,B69,B70)</f>
        <v>#REF!</v>
      </c>
      <c r="C7" s="162"/>
      <c r="D7" s="163" t="e">
        <f>SUM(C7-B7)</f>
        <v>#REF!</v>
      </c>
      <c r="E7" s="164" t="e">
        <f>SUM(D7*100/B7)</f>
        <v>#REF!</v>
      </c>
      <c r="F7" s="165"/>
    </row>
    <row r="8" spans="1:6" ht="23.25" hidden="1">
      <c r="A8" s="166"/>
      <c r="B8" s="167"/>
      <c r="C8" s="167"/>
      <c r="D8" s="168"/>
      <c r="E8" s="169"/>
      <c r="F8" s="155"/>
    </row>
    <row r="9" spans="1:6" ht="23.25">
      <c r="A9" s="170" t="s">
        <v>229</v>
      </c>
      <c r="B9" s="167"/>
      <c r="C9" s="167"/>
      <c r="D9" s="168"/>
      <c r="E9" s="169"/>
      <c r="F9" s="155"/>
    </row>
    <row r="10" spans="1:6" ht="21">
      <c r="A10" s="171" t="s">
        <v>230</v>
      </c>
      <c r="B10" s="172">
        <f>SUM(B11,B52,B54)</f>
        <v>6637932900</v>
      </c>
      <c r="C10" s="172">
        <f>SUM(C11,C52,C54)</f>
        <v>0</v>
      </c>
      <c r="D10" s="173">
        <f aca="true" t="shared" si="0" ref="D10:D20">SUM(C10-B10)</f>
        <v>-6637932900</v>
      </c>
      <c r="E10" s="174">
        <f aca="true" t="shared" si="1" ref="E10:E20">SUM(D10*100/B10)</f>
        <v>-100</v>
      </c>
      <c r="F10" s="175"/>
    </row>
    <row r="11" spans="1:6" ht="21">
      <c r="A11" s="176" t="s">
        <v>231</v>
      </c>
      <c r="B11" s="177">
        <f>SUM(B12:B44)</f>
        <v>6601121400</v>
      </c>
      <c r="C11" s="177">
        <f>SUM(C12:C44)</f>
        <v>0</v>
      </c>
      <c r="D11" s="178">
        <f t="shared" si="0"/>
        <v>-6601121400</v>
      </c>
      <c r="E11" s="179">
        <f t="shared" si="1"/>
        <v>-100</v>
      </c>
      <c r="F11" s="175"/>
    </row>
    <row r="12" spans="1:6" ht="21">
      <c r="A12" s="176" t="s">
        <v>232</v>
      </c>
      <c r="B12" s="178">
        <v>3489570300</v>
      </c>
      <c r="C12" s="178"/>
      <c r="D12" s="178">
        <f t="shared" si="0"/>
        <v>-3489570300</v>
      </c>
      <c r="E12" s="179">
        <f t="shared" si="1"/>
        <v>-100</v>
      </c>
      <c r="F12" s="175" t="s">
        <v>233</v>
      </c>
    </row>
    <row r="13" spans="1:6" ht="21">
      <c r="A13" s="176" t="s">
        <v>234</v>
      </c>
      <c r="B13" s="178">
        <v>25033400</v>
      </c>
      <c r="C13" s="178"/>
      <c r="D13" s="178">
        <f t="shared" si="0"/>
        <v>-25033400</v>
      </c>
      <c r="E13" s="179">
        <f t="shared" si="1"/>
        <v>-100</v>
      </c>
      <c r="F13" s="175" t="s">
        <v>233</v>
      </c>
    </row>
    <row r="14" spans="1:6" ht="21">
      <c r="A14" s="176" t="s">
        <v>235</v>
      </c>
      <c r="B14" s="178">
        <v>23778700</v>
      </c>
      <c r="C14" s="178"/>
      <c r="D14" s="178">
        <f t="shared" si="0"/>
        <v>-23778700</v>
      </c>
      <c r="E14" s="179">
        <f t="shared" si="1"/>
        <v>-100</v>
      </c>
      <c r="F14" s="175" t="s">
        <v>233</v>
      </c>
    </row>
    <row r="15" spans="1:6" ht="21">
      <c r="A15" s="176" t="s">
        <v>236</v>
      </c>
      <c r="B15" s="178">
        <v>7779200</v>
      </c>
      <c r="C15" s="178"/>
      <c r="D15" s="178">
        <f t="shared" si="0"/>
        <v>-7779200</v>
      </c>
      <c r="E15" s="179">
        <f t="shared" si="1"/>
        <v>-100</v>
      </c>
      <c r="F15" s="175" t="s">
        <v>237</v>
      </c>
    </row>
    <row r="16" spans="1:6" ht="21">
      <c r="A16" s="176" t="s">
        <v>238</v>
      </c>
      <c r="B16" s="178">
        <v>11756300</v>
      </c>
      <c r="C16" s="178"/>
      <c r="D16" s="178">
        <f t="shared" si="0"/>
        <v>-11756300</v>
      </c>
      <c r="E16" s="179">
        <f t="shared" si="1"/>
        <v>-100</v>
      </c>
      <c r="F16" s="175" t="s">
        <v>239</v>
      </c>
    </row>
    <row r="17" spans="1:6" ht="21">
      <c r="A17" s="176" t="s">
        <v>240</v>
      </c>
      <c r="B17" s="178">
        <v>107465000</v>
      </c>
      <c r="C17" s="178"/>
      <c r="D17" s="178">
        <f t="shared" si="0"/>
        <v>-107465000</v>
      </c>
      <c r="E17" s="179">
        <f t="shared" si="1"/>
        <v>-100</v>
      </c>
      <c r="F17" s="175" t="s">
        <v>233</v>
      </c>
    </row>
    <row r="18" spans="1:6" ht="21">
      <c r="A18" s="176" t="s">
        <v>241</v>
      </c>
      <c r="B18" s="178">
        <v>356225900</v>
      </c>
      <c r="C18" s="178"/>
      <c r="D18" s="178">
        <f t="shared" si="0"/>
        <v>-356225900</v>
      </c>
      <c r="E18" s="179">
        <f t="shared" si="1"/>
        <v>-100</v>
      </c>
      <c r="F18" s="175" t="s">
        <v>233</v>
      </c>
    </row>
    <row r="19" spans="1:6" ht="21">
      <c r="A19" s="176" t="s">
        <v>242</v>
      </c>
      <c r="B19" s="178">
        <v>24628500</v>
      </c>
      <c r="C19" s="178"/>
      <c r="D19" s="178">
        <f t="shared" si="0"/>
        <v>-24628500</v>
      </c>
      <c r="E19" s="179">
        <f t="shared" si="1"/>
        <v>-100</v>
      </c>
      <c r="F19" s="175" t="s">
        <v>243</v>
      </c>
    </row>
    <row r="20" spans="1:6" ht="21">
      <c r="A20" s="180" t="s">
        <v>244</v>
      </c>
      <c r="B20" s="181">
        <v>24244500</v>
      </c>
      <c r="C20" s="181"/>
      <c r="D20" s="181">
        <f t="shared" si="0"/>
        <v>-24244500</v>
      </c>
      <c r="E20" s="182">
        <f t="shared" si="1"/>
        <v>-100</v>
      </c>
      <c r="F20" s="183" t="s">
        <v>245</v>
      </c>
    </row>
    <row r="21" spans="1:6" ht="21" hidden="1">
      <c r="A21" s="184" t="s">
        <v>246</v>
      </c>
      <c r="B21" s="185"/>
      <c r="C21" s="185"/>
      <c r="D21" s="185"/>
      <c r="E21" s="186"/>
      <c r="F21" s="155"/>
    </row>
    <row r="22" spans="1:6" ht="21">
      <c r="A22" s="176" t="s">
        <v>247</v>
      </c>
      <c r="B22" s="178">
        <v>435421200</v>
      </c>
      <c r="C22" s="178"/>
      <c r="D22" s="178">
        <f aca="true" t="shared" si="2" ref="D22:D52">SUM(C22-B22)</f>
        <v>-435421200</v>
      </c>
      <c r="E22" s="179">
        <f aca="true" t="shared" si="3" ref="E22:E37">SUM(D22*100/B22)</f>
        <v>-100</v>
      </c>
      <c r="F22" s="175" t="s">
        <v>233</v>
      </c>
    </row>
    <row r="23" spans="1:6" ht="21">
      <c r="A23" s="187" t="s">
        <v>248</v>
      </c>
      <c r="B23" s="178">
        <v>6933100</v>
      </c>
      <c r="C23" s="178"/>
      <c r="D23" s="178">
        <f t="shared" si="2"/>
        <v>-6933100</v>
      </c>
      <c r="E23" s="179">
        <f t="shared" si="3"/>
        <v>-100</v>
      </c>
      <c r="F23" s="175" t="s">
        <v>233</v>
      </c>
    </row>
    <row r="24" spans="1:6" ht="21">
      <c r="A24" s="176" t="s">
        <v>249</v>
      </c>
      <c r="B24" s="178">
        <v>247254000</v>
      </c>
      <c r="C24" s="178"/>
      <c r="D24" s="178">
        <f t="shared" si="2"/>
        <v>-247254000</v>
      </c>
      <c r="E24" s="179">
        <f t="shared" si="3"/>
        <v>-100</v>
      </c>
      <c r="F24" s="175" t="s">
        <v>250</v>
      </c>
    </row>
    <row r="25" spans="1:6" ht="21">
      <c r="A25" s="176" t="s">
        <v>251</v>
      </c>
      <c r="B25" s="178">
        <v>727359800</v>
      </c>
      <c r="C25" s="178"/>
      <c r="D25" s="178">
        <f t="shared" si="2"/>
        <v>-727359800</v>
      </c>
      <c r="E25" s="179">
        <f t="shared" si="3"/>
        <v>-100</v>
      </c>
      <c r="F25" s="175" t="s">
        <v>252</v>
      </c>
    </row>
    <row r="26" spans="1:6" ht="21">
      <c r="A26" s="176" t="s">
        <v>253</v>
      </c>
      <c r="B26" s="178">
        <v>314730400</v>
      </c>
      <c r="C26" s="178"/>
      <c r="D26" s="178">
        <f t="shared" si="2"/>
        <v>-314730400</v>
      </c>
      <c r="E26" s="179">
        <f t="shared" si="3"/>
        <v>-100</v>
      </c>
      <c r="F26" s="175" t="s">
        <v>233</v>
      </c>
    </row>
    <row r="27" spans="1:6" ht="21">
      <c r="A27" s="187" t="s">
        <v>254</v>
      </c>
      <c r="B27" s="178">
        <v>7275000</v>
      </c>
      <c r="C27" s="178"/>
      <c r="D27" s="178">
        <f t="shared" si="2"/>
        <v>-7275000</v>
      </c>
      <c r="E27" s="179">
        <f t="shared" si="3"/>
        <v>-100</v>
      </c>
      <c r="F27" s="175" t="s">
        <v>250</v>
      </c>
    </row>
    <row r="28" spans="1:6" ht="21">
      <c r="A28" s="187" t="s">
        <v>255</v>
      </c>
      <c r="B28" s="178">
        <v>258911300</v>
      </c>
      <c r="C28" s="178"/>
      <c r="D28" s="178">
        <f t="shared" si="2"/>
        <v>-258911300</v>
      </c>
      <c r="E28" s="179">
        <f t="shared" si="3"/>
        <v>-100</v>
      </c>
      <c r="F28" s="175" t="s">
        <v>256</v>
      </c>
    </row>
    <row r="29" spans="1:6" ht="21">
      <c r="A29" s="176" t="s">
        <v>257</v>
      </c>
      <c r="B29" s="178">
        <v>358938400</v>
      </c>
      <c r="C29" s="178"/>
      <c r="D29" s="178">
        <f t="shared" si="2"/>
        <v>-358938400</v>
      </c>
      <c r="E29" s="179">
        <f t="shared" si="3"/>
        <v>-100</v>
      </c>
      <c r="F29" s="188" t="s">
        <v>258</v>
      </c>
    </row>
    <row r="30" spans="1:6" ht="21">
      <c r="A30" s="176" t="s">
        <v>259</v>
      </c>
      <c r="B30" s="178">
        <v>18124500</v>
      </c>
      <c r="C30" s="178"/>
      <c r="D30" s="178">
        <f t="shared" si="2"/>
        <v>-18124500</v>
      </c>
      <c r="E30" s="179">
        <f t="shared" si="3"/>
        <v>-100</v>
      </c>
      <c r="F30" s="188" t="s">
        <v>258</v>
      </c>
    </row>
    <row r="31" spans="1:6" ht="21">
      <c r="A31" s="176" t="s">
        <v>260</v>
      </c>
      <c r="B31" s="178">
        <v>5687100</v>
      </c>
      <c r="C31" s="178"/>
      <c r="D31" s="178">
        <f t="shared" si="2"/>
        <v>-5687100</v>
      </c>
      <c r="E31" s="179">
        <f t="shared" si="3"/>
        <v>-100</v>
      </c>
      <c r="F31" s="175" t="s">
        <v>261</v>
      </c>
    </row>
    <row r="32" spans="1:6" ht="21">
      <c r="A32" s="176" t="s">
        <v>262</v>
      </c>
      <c r="B32" s="178">
        <v>27378100</v>
      </c>
      <c r="C32" s="178"/>
      <c r="D32" s="178">
        <f t="shared" si="2"/>
        <v>-27378100</v>
      </c>
      <c r="E32" s="179">
        <f t="shared" si="3"/>
        <v>-100</v>
      </c>
      <c r="F32" s="175" t="s">
        <v>263</v>
      </c>
    </row>
    <row r="33" spans="1:6" ht="21">
      <c r="A33" s="187" t="s">
        <v>264</v>
      </c>
      <c r="B33" s="178">
        <v>9180800</v>
      </c>
      <c r="C33" s="178"/>
      <c r="D33" s="178">
        <f t="shared" si="2"/>
        <v>-9180800</v>
      </c>
      <c r="E33" s="179">
        <f t="shared" si="3"/>
        <v>-100</v>
      </c>
      <c r="F33" s="175" t="s">
        <v>265</v>
      </c>
    </row>
    <row r="34" spans="1:6" ht="21">
      <c r="A34" s="187" t="s">
        <v>266</v>
      </c>
      <c r="B34" s="178">
        <v>38976200</v>
      </c>
      <c r="C34" s="178"/>
      <c r="D34" s="178">
        <f t="shared" si="2"/>
        <v>-38976200</v>
      </c>
      <c r="E34" s="179">
        <f t="shared" si="3"/>
        <v>-100</v>
      </c>
      <c r="F34" s="175" t="s">
        <v>256</v>
      </c>
    </row>
    <row r="35" spans="1:6" ht="23.25" customHeight="1">
      <c r="A35" s="176" t="s">
        <v>267</v>
      </c>
      <c r="B35" s="178">
        <v>40607000</v>
      </c>
      <c r="C35" s="178"/>
      <c r="D35" s="178">
        <f t="shared" si="2"/>
        <v>-40607000</v>
      </c>
      <c r="E35" s="179">
        <f t="shared" si="3"/>
        <v>-100</v>
      </c>
      <c r="F35" s="189" t="s">
        <v>268</v>
      </c>
    </row>
    <row r="36" spans="1:6" ht="21">
      <c r="A36" s="184" t="s">
        <v>269</v>
      </c>
      <c r="B36" s="185">
        <v>23862700</v>
      </c>
      <c r="C36" s="185"/>
      <c r="D36" s="185">
        <f t="shared" si="2"/>
        <v>-23862700</v>
      </c>
      <c r="E36" s="186">
        <f t="shared" si="3"/>
        <v>-100</v>
      </c>
      <c r="F36" s="175" t="s">
        <v>270</v>
      </c>
    </row>
    <row r="37" spans="1:6" ht="21">
      <c r="A37" s="187" t="s">
        <v>271</v>
      </c>
      <c r="B37" s="178">
        <v>10000000</v>
      </c>
      <c r="C37" s="178"/>
      <c r="D37" s="178">
        <f t="shared" si="2"/>
        <v>-10000000</v>
      </c>
      <c r="E37" s="179">
        <f t="shared" si="3"/>
        <v>-100</v>
      </c>
      <c r="F37" s="175" t="s">
        <v>233</v>
      </c>
    </row>
    <row r="38" spans="1:6" ht="21">
      <c r="A38" s="190" t="s">
        <v>272</v>
      </c>
      <c r="B38" s="181">
        <v>0</v>
      </c>
      <c r="C38" s="181"/>
      <c r="D38" s="181">
        <f t="shared" si="2"/>
        <v>0</v>
      </c>
      <c r="E38" s="182">
        <v>100</v>
      </c>
      <c r="F38" s="183"/>
    </row>
    <row r="39" spans="1:6" ht="21">
      <c r="A39" s="190" t="s">
        <v>273</v>
      </c>
      <c r="B39" s="181">
        <v>0</v>
      </c>
      <c r="C39" s="181"/>
      <c r="D39" s="181">
        <f t="shared" si="2"/>
        <v>0</v>
      </c>
      <c r="E39" s="182">
        <v>100</v>
      </c>
      <c r="F39" s="191"/>
    </row>
    <row r="40" spans="1:6" ht="21">
      <c r="A40" s="192" t="s">
        <v>274</v>
      </c>
      <c r="B40" s="178">
        <v>0</v>
      </c>
      <c r="C40" s="178"/>
      <c r="D40" s="181">
        <f t="shared" si="2"/>
        <v>0</v>
      </c>
      <c r="E40" s="182">
        <v>100</v>
      </c>
      <c r="F40" s="191"/>
    </row>
    <row r="41" spans="1:6" ht="21">
      <c r="A41" s="190" t="s">
        <v>275</v>
      </c>
      <c r="B41" s="181">
        <v>0</v>
      </c>
      <c r="C41" s="181"/>
      <c r="D41" s="181">
        <f t="shared" si="2"/>
        <v>0</v>
      </c>
      <c r="E41" s="182">
        <v>100</v>
      </c>
      <c r="F41" s="191"/>
    </row>
    <row r="42" spans="1:6" ht="21">
      <c r="A42" s="190" t="s">
        <v>276</v>
      </c>
      <c r="B42" s="181">
        <v>0</v>
      </c>
      <c r="C42" s="181"/>
      <c r="D42" s="181">
        <f t="shared" si="2"/>
        <v>0</v>
      </c>
      <c r="E42" s="182">
        <v>100</v>
      </c>
      <c r="F42" s="191"/>
    </row>
    <row r="43" spans="1:6" ht="21">
      <c r="A43" s="190" t="s">
        <v>277</v>
      </c>
      <c r="B43" s="181">
        <v>0</v>
      </c>
      <c r="C43" s="181"/>
      <c r="D43" s="181">
        <f t="shared" si="2"/>
        <v>0</v>
      </c>
      <c r="E43" s="182">
        <v>100</v>
      </c>
      <c r="F43" s="191"/>
    </row>
    <row r="44" spans="1:5" ht="21">
      <c r="A44" s="187" t="s">
        <v>278</v>
      </c>
      <c r="B44" s="177">
        <v>0</v>
      </c>
      <c r="C44" s="178"/>
      <c r="D44" s="178">
        <f t="shared" si="2"/>
        <v>0</v>
      </c>
      <c r="E44" s="179">
        <v>100</v>
      </c>
    </row>
    <row r="45" spans="1:5" ht="21">
      <c r="A45" s="193" t="s">
        <v>279</v>
      </c>
      <c r="B45" s="194"/>
      <c r="C45" s="181"/>
      <c r="D45" s="181"/>
      <c r="E45" s="182"/>
    </row>
    <row r="46" spans="1:5" ht="21">
      <c r="A46" s="193" t="s">
        <v>280</v>
      </c>
      <c r="B46" s="194"/>
      <c r="C46" s="181"/>
      <c r="D46" s="181"/>
      <c r="E46" s="182"/>
    </row>
    <row r="47" spans="1:5" ht="21">
      <c r="A47" s="193" t="s">
        <v>281</v>
      </c>
      <c r="B47" s="194"/>
      <c r="C47" s="181"/>
      <c r="D47" s="181"/>
      <c r="E47" s="182"/>
    </row>
    <row r="48" spans="1:5" ht="21">
      <c r="A48" s="193" t="s">
        <v>282</v>
      </c>
      <c r="B48" s="194"/>
      <c r="C48" s="181"/>
      <c r="D48" s="181"/>
      <c r="E48" s="182"/>
    </row>
    <row r="49" spans="1:5" ht="21">
      <c r="A49" s="193" t="s">
        <v>283</v>
      </c>
      <c r="B49" s="194"/>
      <c r="C49" s="181"/>
      <c r="D49" s="181"/>
      <c r="E49" s="182"/>
    </row>
    <row r="50" spans="1:5" ht="21">
      <c r="A50" s="193" t="s">
        <v>284</v>
      </c>
      <c r="B50" s="194"/>
      <c r="C50" s="181"/>
      <c r="D50" s="181"/>
      <c r="E50" s="182"/>
    </row>
    <row r="51" spans="1:5" ht="21">
      <c r="A51" s="193" t="s">
        <v>285</v>
      </c>
      <c r="B51" s="194"/>
      <c r="C51" s="181"/>
      <c r="D51" s="181"/>
      <c r="E51" s="182"/>
    </row>
    <row r="52" spans="1:6" ht="21">
      <c r="A52" s="196" t="s">
        <v>286</v>
      </c>
      <c r="B52" s="181">
        <v>36811500</v>
      </c>
      <c r="C52" s="181"/>
      <c r="D52" s="181">
        <f t="shared" si="2"/>
        <v>-36811500</v>
      </c>
      <c r="E52" s="182">
        <f>SUM(D52*100/B52)</f>
        <v>-100</v>
      </c>
      <c r="F52" s="183" t="s">
        <v>287</v>
      </c>
    </row>
    <row r="53" spans="1:6" ht="21">
      <c r="A53" s="197" t="s">
        <v>288</v>
      </c>
      <c r="B53" s="185"/>
      <c r="C53" s="185"/>
      <c r="D53" s="185"/>
      <c r="E53" s="186"/>
      <c r="F53" s="155"/>
    </row>
    <row r="54" spans="1:6" ht="21">
      <c r="A54" s="176" t="s">
        <v>289</v>
      </c>
      <c r="B54" s="178">
        <v>0</v>
      </c>
      <c r="C54" s="178"/>
      <c r="D54" s="178">
        <f aca="true" t="shared" si="4" ref="D54:D64">SUM(C54-B54)</f>
        <v>0</v>
      </c>
      <c r="E54" s="179">
        <v>100</v>
      </c>
      <c r="F54" s="175" t="s">
        <v>233</v>
      </c>
    </row>
    <row r="55" spans="1:6" ht="21">
      <c r="A55" s="198" t="s">
        <v>290</v>
      </c>
      <c r="B55" s="199">
        <f>SUM(B56:B56)</f>
        <v>229821900</v>
      </c>
      <c r="C55" s="199"/>
      <c r="D55" s="181"/>
      <c r="E55" s="182"/>
      <c r="F55" s="175"/>
    </row>
    <row r="56" spans="1:6" ht="21">
      <c r="A56" s="176" t="s">
        <v>291</v>
      </c>
      <c r="B56" s="178">
        <v>229821900</v>
      </c>
      <c r="C56" s="178"/>
      <c r="D56" s="181"/>
      <c r="E56" s="182"/>
      <c r="F56" s="175"/>
    </row>
    <row r="57" spans="1:6" ht="21">
      <c r="A57" s="198" t="s">
        <v>292</v>
      </c>
      <c r="B57" s="199">
        <f>SUM(B58:B59)</f>
        <v>41014200</v>
      </c>
      <c r="C57" s="199"/>
      <c r="D57" s="200">
        <f t="shared" si="4"/>
        <v>-41014200</v>
      </c>
      <c r="E57" s="201">
        <f aca="true" t="shared" si="5" ref="E57:E64">SUM(D57*100/B57)</f>
        <v>-100</v>
      </c>
      <c r="F57" s="175"/>
    </row>
    <row r="58" spans="1:6" ht="21">
      <c r="A58" s="187" t="s">
        <v>293</v>
      </c>
      <c r="B58" s="178">
        <v>35641200</v>
      </c>
      <c r="C58" s="178"/>
      <c r="D58" s="178">
        <f t="shared" si="4"/>
        <v>-35641200</v>
      </c>
      <c r="E58" s="179">
        <f t="shared" si="5"/>
        <v>-100</v>
      </c>
      <c r="F58" s="175" t="s">
        <v>233</v>
      </c>
    </row>
    <row r="59" spans="1:6" ht="21">
      <c r="A59" s="176" t="s">
        <v>294</v>
      </c>
      <c r="B59" s="178">
        <v>5373000</v>
      </c>
      <c r="C59" s="178"/>
      <c r="D59" s="178">
        <f t="shared" si="4"/>
        <v>-5373000</v>
      </c>
      <c r="E59" s="179">
        <f t="shared" si="5"/>
        <v>-100</v>
      </c>
      <c r="F59" s="175" t="s">
        <v>233</v>
      </c>
    </row>
    <row r="60" spans="1:7" s="204" customFormat="1" ht="21">
      <c r="A60" s="171" t="s">
        <v>295</v>
      </c>
      <c r="B60" s="173">
        <f>SUM(B62:B64)</f>
        <v>123397100</v>
      </c>
      <c r="C60" s="173"/>
      <c r="D60" s="173">
        <f t="shared" si="4"/>
        <v>-123397100</v>
      </c>
      <c r="E60" s="174">
        <f t="shared" si="5"/>
        <v>-100</v>
      </c>
      <c r="F60" s="202"/>
      <c r="G60" s="203"/>
    </row>
    <row r="61" spans="1:7" s="204" customFormat="1" ht="21">
      <c r="A61" s="171" t="s">
        <v>296</v>
      </c>
      <c r="B61" s="173">
        <f>SUM(B62:B64)</f>
        <v>123397100</v>
      </c>
      <c r="C61" s="173"/>
      <c r="D61" s="173">
        <f t="shared" si="4"/>
        <v>-123397100</v>
      </c>
      <c r="E61" s="174">
        <f t="shared" si="5"/>
        <v>-100</v>
      </c>
      <c r="F61" s="202"/>
      <c r="G61" s="203"/>
    </row>
    <row r="62" spans="1:6" ht="21">
      <c r="A62" s="176" t="s">
        <v>297</v>
      </c>
      <c r="B62" s="178">
        <v>44213300</v>
      </c>
      <c r="C62" s="178"/>
      <c r="D62" s="178">
        <f t="shared" si="4"/>
        <v>-44213300</v>
      </c>
      <c r="E62" s="179">
        <f t="shared" si="5"/>
        <v>-100</v>
      </c>
      <c r="F62" s="175" t="s">
        <v>233</v>
      </c>
    </row>
    <row r="63" spans="1:6" ht="21">
      <c r="A63" s="176" t="s">
        <v>298</v>
      </c>
      <c r="B63" s="178">
        <v>64455200</v>
      </c>
      <c r="C63" s="178"/>
      <c r="D63" s="178">
        <f t="shared" si="4"/>
        <v>-64455200</v>
      </c>
      <c r="E63" s="179">
        <f t="shared" si="5"/>
        <v>-100</v>
      </c>
      <c r="F63" s="175" t="s">
        <v>233</v>
      </c>
    </row>
    <row r="64" spans="1:6" ht="21">
      <c r="A64" s="187" t="s">
        <v>299</v>
      </c>
      <c r="B64" s="178">
        <v>14728600</v>
      </c>
      <c r="C64" s="178"/>
      <c r="D64" s="178">
        <f t="shared" si="4"/>
        <v>-14728600</v>
      </c>
      <c r="E64" s="179">
        <f t="shared" si="5"/>
        <v>-100</v>
      </c>
      <c r="F64" s="175" t="s">
        <v>233</v>
      </c>
    </row>
    <row r="65" spans="1:6" ht="21">
      <c r="A65" s="193" t="s">
        <v>300</v>
      </c>
      <c r="B65" s="181"/>
      <c r="C65" s="181"/>
      <c r="D65" s="181"/>
      <c r="E65" s="182"/>
      <c r="F65" s="183"/>
    </row>
    <row r="66" spans="1:6" ht="21">
      <c r="A66" s="193" t="s">
        <v>301</v>
      </c>
      <c r="B66" s="181"/>
      <c r="C66" s="181"/>
      <c r="D66" s="181"/>
      <c r="E66" s="182"/>
      <c r="F66" s="183"/>
    </row>
    <row r="67" spans="1:6" ht="21">
      <c r="A67" s="193" t="s">
        <v>302</v>
      </c>
      <c r="B67" s="181"/>
      <c r="C67" s="181"/>
      <c r="D67" s="181"/>
      <c r="E67" s="182"/>
      <c r="F67" s="183"/>
    </row>
    <row r="68" spans="1:6" ht="21">
      <c r="A68" s="193" t="s">
        <v>303</v>
      </c>
      <c r="B68" s="181"/>
      <c r="C68" s="181"/>
      <c r="D68" s="181"/>
      <c r="E68" s="182"/>
      <c r="F68" s="183"/>
    </row>
    <row r="69" spans="1:6" ht="27.75" customHeight="1">
      <c r="A69" s="171" t="s">
        <v>304</v>
      </c>
      <c r="B69" s="173">
        <v>69689600</v>
      </c>
      <c r="C69" s="173"/>
      <c r="D69" s="173">
        <f>SUM(C69-B69)</f>
        <v>-69689600</v>
      </c>
      <c r="E69" s="174">
        <f>SUM(D69*100/B69)</f>
        <v>-100</v>
      </c>
      <c r="F69" s="175" t="s">
        <v>233</v>
      </c>
    </row>
    <row r="70" spans="1:6" ht="27.75" customHeight="1">
      <c r="A70" s="198" t="s">
        <v>305</v>
      </c>
      <c r="B70" s="200">
        <v>0</v>
      </c>
      <c r="C70" s="200"/>
      <c r="D70" s="200">
        <f>SUM(C70-B70)</f>
        <v>0</v>
      </c>
      <c r="E70" s="201">
        <v>100</v>
      </c>
      <c r="F70" s="175" t="s">
        <v>233</v>
      </c>
    </row>
    <row r="71" spans="1:7" s="208" customFormat="1" ht="19.5">
      <c r="A71" s="205" t="s">
        <v>306</v>
      </c>
      <c r="B71" s="200">
        <f>SUM(B73)</f>
        <v>0</v>
      </c>
      <c r="C71" s="200">
        <f>SUM(C73:C74)</f>
        <v>0</v>
      </c>
      <c r="D71" s="200">
        <f>SUM(C71-B71)</f>
        <v>0</v>
      </c>
      <c r="E71" s="201">
        <v>100</v>
      </c>
      <c r="F71" s="206"/>
      <c r="G71" s="207"/>
    </row>
    <row r="72" spans="1:7" s="208" customFormat="1" ht="19.5">
      <c r="A72" s="209" t="s">
        <v>307</v>
      </c>
      <c r="B72" s="210"/>
      <c r="C72" s="211"/>
      <c r="D72" s="211"/>
      <c r="E72" s="212"/>
      <c r="F72" s="206"/>
      <c r="G72" s="207"/>
    </row>
    <row r="73" spans="1:6" ht="21">
      <c r="A73" s="180" t="s">
        <v>308</v>
      </c>
      <c r="B73" s="181">
        <v>0</v>
      </c>
      <c r="C73" s="181"/>
      <c r="D73" s="181">
        <f>SUM(C73-B73)</f>
        <v>0</v>
      </c>
      <c r="E73" s="182">
        <v>100</v>
      </c>
      <c r="F73" s="213" t="s">
        <v>233</v>
      </c>
    </row>
    <row r="74" spans="1:6" ht="21">
      <c r="A74" s="184" t="s">
        <v>309</v>
      </c>
      <c r="B74" s="185"/>
      <c r="C74" s="185"/>
      <c r="D74" s="185"/>
      <c r="E74" s="186"/>
      <c r="F74" s="213" t="s">
        <v>233</v>
      </c>
    </row>
    <row r="79" spans="1:7" s="204" customFormat="1" ht="21" hidden="1">
      <c r="A79" s="214" t="s">
        <v>310</v>
      </c>
      <c r="B79" s="172"/>
      <c r="C79" s="173">
        <f>SUM(C80)</f>
        <v>0</v>
      </c>
      <c r="D79" s="178">
        <f>SUM(C79-B79)</f>
        <v>0</v>
      </c>
      <c r="E79" s="179">
        <v>100</v>
      </c>
      <c r="F79" s="215"/>
      <c r="G79" s="203"/>
    </row>
    <row r="80" spans="1:6" ht="21" hidden="1">
      <c r="A80" s="180" t="s">
        <v>311</v>
      </c>
      <c r="B80" s="181"/>
      <c r="C80" s="181">
        <v>0</v>
      </c>
      <c r="D80" s="181">
        <f>SUM(C80-B80)</f>
        <v>0</v>
      </c>
      <c r="E80" s="182">
        <v>100</v>
      </c>
      <c r="F80" s="213" t="s">
        <v>233</v>
      </c>
    </row>
    <row r="81" spans="1:6" ht="21" hidden="1">
      <c r="A81" s="184" t="s">
        <v>312</v>
      </c>
      <c r="B81" s="185"/>
      <c r="C81" s="185"/>
      <c r="D81" s="185"/>
      <c r="E81" s="186"/>
      <c r="F81" s="213" t="s">
        <v>233</v>
      </c>
    </row>
  </sheetData>
  <sheetProtection/>
  <mergeCells count="1">
    <mergeCell ref="A4:A5"/>
  </mergeCells>
  <printOptions/>
  <pageMargins left="0.55" right="0.46" top="0.51" bottom="0.84" header="0.3" footer="0.5"/>
  <pageSetup horizontalDpi="600" verticalDpi="600" orientation="portrait" paperSize="9" r:id="rId2"/>
  <headerFooter alignWithMargins="0">
    <oddFooter>&amp;R&amp;F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16"/>
  <sheetViews>
    <sheetView zoomScalePageLayoutView="0" workbookViewId="0" topLeftCell="A1">
      <selection activeCell="A4" sqref="A4"/>
    </sheetView>
  </sheetViews>
  <sheetFormatPr defaultColWidth="9.00390625" defaultRowHeight="24"/>
  <cols>
    <col min="1" max="1" width="99.625" style="223" customWidth="1"/>
    <col min="2" max="16384" width="9.00390625" style="223" customWidth="1"/>
  </cols>
  <sheetData>
    <row r="2" s="221" customFormat="1" ht="33" customHeight="1">
      <c r="A2" s="220" t="s">
        <v>313</v>
      </c>
    </row>
    <row r="3" s="221" customFormat="1" ht="33" customHeight="1">
      <c r="A3" s="220" t="s">
        <v>314</v>
      </c>
    </row>
    <row r="4" s="221" customFormat="1" ht="18" customHeight="1">
      <c r="A4" s="220"/>
    </row>
    <row r="5" s="221" customFormat="1" ht="33" customHeight="1">
      <c r="A5" s="221" t="s">
        <v>315</v>
      </c>
    </row>
    <row r="6" s="221" customFormat="1" ht="33" customHeight="1">
      <c r="A6" s="221" t="s">
        <v>316</v>
      </c>
    </row>
    <row r="7" s="221" customFormat="1" ht="33" customHeight="1">
      <c r="A7" s="221" t="s">
        <v>317</v>
      </c>
    </row>
    <row r="8" s="221" customFormat="1" ht="33" customHeight="1">
      <c r="A8" s="221" t="s">
        <v>318</v>
      </c>
    </row>
    <row r="9" s="221" customFormat="1" ht="33" customHeight="1">
      <c r="A9" s="221" t="s">
        <v>319</v>
      </c>
    </row>
    <row r="10" s="221" customFormat="1" ht="33" customHeight="1">
      <c r="A10" s="221" t="s">
        <v>320</v>
      </c>
    </row>
    <row r="11" s="221" customFormat="1" ht="33" customHeight="1">
      <c r="A11" s="221" t="s">
        <v>321</v>
      </c>
    </row>
    <row r="12" s="221" customFormat="1" ht="33" customHeight="1">
      <c r="A12" s="221" t="s">
        <v>322</v>
      </c>
    </row>
    <row r="13" s="221" customFormat="1" ht="33" customHeight="1">
      <c r="A13" s="221" t="s">
        <v>323</v>
      </c>
    </row>
    <row r="14" s="221" customFormat="1" ht="24.75" customHeight="1"/>
    <row r="15" s="221" customFormat="1" ht="33" customHeight="1">
      <c r="A15" s="222" t="s">
        <v>324</v>
      </c>
    </row>
    <row r="16" s="221" customFormat="1" ht="33" customHeight="1">
      <c r="A16" s="221" t="s">
        <v>325</v>
      </c>
    </row>
    <row r="17" s="221" customFormat="1" ht="33" customHeight="1"/>
    <row r="18" s="221" customFormat="1" ht="33" customHeight="1"/>
  </sheetData>
  <sheetProtection/>
  <printOptions/>
  <pageMargins left="0.75" right="0.22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22"/>
  <sheetViews>
    <sheetView zoomScalePageLayoutView="0" workbookViewId="0" topLeftCell="A1">
      <selection activeCell="A8" sqref="A8"/>
    </sheetView>
  </sheetViews>
  <sheetFormatPr defaultColWidth="9.00390625" defaultRowHeight="24"/>
  <cols>
    <col min="1" max="1" width="99.75390625" style="223" customWidth="1"/>
    <col min="2" max="16384" width="9.00390625" style="223" customWidth="1"/>
  </cols>
  <sheetData>
    <row r="2" s="221" customFormat="1" ht="33" customHeight="1">
      <c r="A2" s="220" t="s">
        <v>326</v>
      </c>
    </row>
    <row r="3" s="221" customFormat="1" ht="33" customHeight="1">
      <c r="A3" s="220" t="s">
        <v>314</v>
      </c>
    </row>
    <row r="4" s="221" customFormat="1" ht="16.5" customHeight="1">
      <c r="A4" s="220"/>
    </row>
    <row r="5" s="221" customFormat="1" ht="33" customHeight="1">
      <c r="A5" s="224" t="s">
        <v>327</v>
      </c>
    </row>
    <row r="6" s="221" customFormat="1" ht="33" customHeight="1">
      <c r="A6" s="221" t="s">
        <v>328</v>
      </c>
    </row>
    <row r="7" s="221" customFormat="1" ht="33" customHeight="1">
      <c r="A7" s="221" t="s">
        <v>329</v>
      </c>
    </row>
    <row r="8" s="221" customFormat="1" ht="33" customHeight="1">
      <c r="A8" s="224" t="s">
        <v>330</v>
      </c>
    </row>
    <row r="9" s="221" customFormat="1" ht="33" customHeight="1">
      <c r="A9" s="221" t="s">
        <v>331</v>
      </c>
    </row>
    <row r="10" s="221" customFormat="1" ht="33" customHeight="1">
      <c r="A10" s="221" t="s">
        <v>332</v>
      </c>
    </row>
    <row r="11" s="221" customFormat="1" ht="33" customHeight="1">
      <c r="A11" s="221" t="s">
        <v>333</v>
      </c>
    </row>
    <row r="12" s="221" customFormat="1" ht="33" customHeight="1">
      <c r="A12" s="221" t="s">
        <v>334</v>
      </c>
    </row>
    <row r="13" s="221" customFormat="1" ht="24.75" customHeight="1"/>
    <row r="14" s="221" customFormat="1" ht="33" customHeight="1">
      <c r="A14" s="220" t="s">
        <v>335</v>
      </c>
    </row>
    <row r="15" s="221" customFormat="1" ht="33" customHeight="1">
      <c r="A15" s="221" t="s">
        <v>336</v>
      </c>
    </row>
    <row r="16" s="221" customFormat="1" ht="33" customHeight="1"/>
    <row r="17" s="221" customFormat="1" ht="33" customHeight="1">
      <c r="A17" s="225" t="s">
        <v>337</v>
      </c>
    </row>
    <row r="18" s="221" customFormat="1" ht="33" customHeight="1"/>
    <row r="19" s="221" customFormat="1" ht="33" customHeight="1"/>
    <row r="20" s="221" customFormat="1" ht="33" customHeight="1">
      <c r="A20" s="224"/>
    </row>
    <row r="21" s="221" customFormat="1" ht="33" customHeight="1">
      <c r="A21" s="224"/>
    </row>
    <row r="22" s="221" customFormat="1" ht="33" customHeight="1">
      <c r="A22" s="222"/>
    </row>
    <row r="23" s="221" customFormat="1" ht="33" customHeight="1"/>
    <row r="24" s="221" customFormat="1" ht="33" customHeight="1"/>
    <row r="25" s="221" customFormat="1" ht="33" customHeight="1"/>
  </sheetData>
  <sheetProtection/>
  <printOptions/>
  <pageMargins left="0.79" right="0.22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Lenovo User</cp:lastModifiedBy>
  <cp:lastPrinted>2012-01-10T04:32:40Z</cp:lastPrinted>
  <dcterms:created xsi:type="dcterms:W3CDTF">2007-01-09T03:38:30Z</dcterms:created>
  <dcterms:modified xsi:type="dcterms:W3CDTF">2012-01-11T05:13:29Z</dcterms:modified>
  <cp:category/>
  <cp:version/>
  <cp:contentType/>
  <cp:contentStatus/>
</cp:coreProperties>
</file>