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7680" windowHeight="8685"/>
  </bookViews>
  <sheets>
    <sheet name="Sheet1" sheetId="65" r:id="rId1"/>
    <sheet name="อส.56(1)" sheetId="58" r:id="rId2"/>
    <sheet name="อส.56(2)" sheetId="61" r:id="rId3"/>
    <sheet name="อส.56(3)" sheetId="62" r:id="rId4"/>
    <sheet name="อส.56(4)" sheetId="63" r:id="rId5"/>
    <sheet name="จัดทำ" sheetId="64" r:id="rId6"/>
    <sheet name="จัดส่ง" sheetId="59" r:id="rId7"/>
  </sheets>
  <definedNames>
    <definedName name="_xlnm.Print_Titles" localSheetId="1">'อส.56(1)'!$9:$11</definedName>
    <definedName name="_xlnm.Print_Titles" localSheetId="4">'อส.56(4)'!$4:$5</definedName>
  </definedNames>
  <calcPr calcId="125725" fullCalcOnLoad="1"/>
</workbook>
</file>

<file path=xl/calcChain.xml><?xml version="1.0" encoding="utf-8"?>
<calcChain xmlns="http://schemas.openxmlformats.org/spreadsheetml/2006/main">
  <c r="D22" i="65"/>
  <c r="J8" i="62"/>
  <c r="D117" i="65"/>
  <c r="L15" i="61" s="1"/>
  <c r="F84" i="65"/>
  <c r="D84" s="1"/>
  <c r="D82" s="1"/>
  <c r="F63"/>
  <c r="F62" s="1"/>
  <c r="F60"/>
  <c r="F56"/>
  <c r="D56" s="1"/>
  <c r="F53"/>
  <c r="D53" s="1"/>
  <c r="F43"/>
  <c r="F42" s="1"/>
  <c r="D87"/>
  <c r="F27"/>
  <c r="F26"/>
  <c r="F25" s="1"/>
  <c r="D18" s="1"/>
  <c r="F41"/>
  <c r="F40" s="1"/>
  <c r="F39"/>
  <c r="F38" s="1"/>
  <c r="F37" s="1"/>
  <c r="F23"/>
  <c r="F22" s="1"/>
  <c r="F36"/>
  <c r="F35" s="1"/>
  <c r="D35" s="1"/>
  <c r="B55" i="63"/>
  <c r="B11"/>
  <c r="B10"/>
  <c r="B57"/>
  <c r="B60"/>
  <c r="B61"/>
  <c r="B71"/>
  <c r="C11"/>
  <c r="C10"/>
  <c r="D73"/>
  <c r="D60"/>
  <c r="E60"/>
  <c r="C7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D39"/>
  <c r="D40"/>
  <c r="D41"/>
  <c r="D42"/>
  <c r="D43"/>
  <c r="D44"/>
  <c r="D52"/>
  <c r="E52"/>
  <c r="D54"/>
  <c r="D57"/>
  <c r="E57"/>
  <c r="D58"/>
  <c r="E58"/>
  <c r="D59"/>
  <c r="E59"/>
  <c r="D62"/>
  <c r="E62"/>
  <c r="D63"/>
  <c r="E63"/>
  <c r="D64"/>
  <c r="E64"/>
  <c r="D69"/>
  <c r="E69"/>
  <c r="D70"/>
  <c r="D71"/>
  <c r="C79"/>
  <c r="D79"/>
  <c r="D80"/>
  <c r="D11"/>
  <c r="E11"/>
  <c r="D61"/>
  <c r="E61"/>
  <c r="B7"/>
  <c r="B6"/>
  <c r="D7"/>
  <c r="E7"/>
  <c r="D6"/>
  <c r="E6"/>
  <c r="D10"/>
  <c r="E10"/>
  <c r="I9" i="62" l="1"/>
  <c r="D81" i="65"/>
  <c r="K15" i="61"/>
  <c r="H9" i="62" s="1"/>
  <c r="J9" s="1"/>
  <c r="D60" i="65"/>
  <c r="D51" s="1"/>
  <c r="D9" i="62"/>
  <c r="G15" i="61"/>
  <c r="E9" i="62" l="1"/>
  <c r="G9" s="1"/>
  <c r="M9" s="1"/>
  <c r="H15" i="61"/>
  <c r="J15" s="1"/>
  <c r="D14" i="65"/>
  <c r="D13" s="1"/>
  <c r="D12" s="1"/>
  <c r="M15" i="61"/>
  <c r="P15" l="1"/>
</calcChain>
</file>

<file path=xl/sharedStrings.xml><?xml version="1.0" encoding="utf-8"?>
<sst xmlns="http://schemas.openxmlformats.org/spreadsheetml/2006/main" count="569" uniqueCount="303">
  <si>
    <t>งบประมาณ</t>
  </si>
  <si>
    <t xml:space="preserve"> </t>
  </si>
  <si>
    <t>งบรายจ่าย - รายการ</t>
  </si>
  <si>
    <t>1.1 ค่าตอบแทน ใช้สอยและวัสดุ</t>
  </si>
  <si>
    <t>1.1.1 ค่าตอบแทน</t>
  </si>
  <si>
    <t>1.1.2 ค่าใช้สอย</t>
  </si>
  <si>
    <t xml:space="preserve">  (1)  ค่าเบี้ยเลี้ยง ค่าเช่าที่พักและค่าพาหนะ </t>
  </si>
  <si>
    <t xml:space="preserve">  (2)  ค่าซ่อมแซมยานพาหนะและขนส่ง</t>
  </si>
  <si>
    <t xml:space="preserve">  (3)  ค่าซ่อมแซมครุภัณฑ์ </t>
  </si>
  <si>
    <t>1.1.3 ค่าวัสดุ</t>
  </si>
  <si>
    <t xml:space="preserve">  (1)  วัสดุสำนักงาน </t>
  </si>
  <si>
    <t xml:space="preserve">  (2)  วัสดุเชื้อเพลิงและหล่อลื่น </t>
  </si>
  <si>
    <t xml:space="preserve">  (3)  วัสดุไฟฟ้าและวิทยุ </t>
  </si>
  <si>
    <t xml:space="preserve">  (4)  วัสดุโฆษณาและเผยแพร่ </t>
  </si>
  <si>
    <t xml:space="preserve">  (5)  วัสดุคอมพิวเตอร์</t>
  </si>
  <si>
    <t>2.1 ค่าครุภัณฑ์</t>
  </si>
  <si>
    <t>2.2 ค่าที่ดินและสิ่งก่อสร้าง</t>
  </si>
  <si>
    <t>3.1 เงินอุดหนุนทั่วไป</t>
  </si>
  <si>
    <t>3.2 เงินอุดหนุนเฉพาะกิจ</t>
  </si>
  <si>
    <t xml:space="preserve"> 1) เงินอุดหนุนทั่วไป :……..........................…….</t>
  </si>
  <si>
    <t xml:space="preserve"> 1) เงินอุดหนุนเฉพาะกิจ :…..................………..</t>
  </si>
  <si>
    <t>4.1 ........................................................................</t>
  </si>
  <si>
    <t xml:space="preserve">  (2) ค่าตอบแทนผู้ปฏิบัติงานให้ราชการ</t>
  </si>
  <si>
    <t xml:space="preserve">  (4) ค่าซ่อมแซมสิ่งก่อสร้าง</t>
  </si>
  <si>
    <t xml:space="preserve">  (5) ค่าเช่าทรัพย์สิน</t>
  </si>
  <si>
    <t xml:space="preserve">  (6) ค่าจ้างเหมาบริการ</t>
  </si>
  <si>
    <t xml:space="preserve">  (7) ค่าใช้จ่ายในการสัมมนาและฝึกอบรม</t>
  </si>
  <si>
    <t xml:space="preserve">  (8) ค่ารับรองและพิธีการ</t>
  </si>
  <si>
    <t xml:space="preserve">  (6) วัสดุก่อสร้าง</t>
  </si>
  <si>
    <t xml:space="preserve">  (7) วัสดุงานบ้านงานครัว</t>
  </si>
  <si>
    <t xml:space="preserve">  (8) วัสดุเวชภัณฑ์</t>
  </si>
  <si>
    <t xml:space="preserve">  (9) วัสดุสนามและการฝึก</t>
  </si>
  <si>
    <t xml:space="preserve">  (10) วัสดุการศึกษา</t>
  </si>
  <si>
    <t xml:space="preserve">  (11) วัสดุหนังสือ วารสารและตำรา</t>
  </si>
  <si>
    <t xml:space="preserve">  (1) ราคาต่อหน่วยต่ำกว่า 1 ล้านบาท</t>
  </si>
  <si>
    <t xml:space="preserve">  (2) ราคาต่อหน่วยตั้งแต่ 1 ล้านบาทขึ้นไป</t>
  </si>
  <si>
    <t xml:space="preserve">    (1.1) ครุภัณฑ์สำนักงาน</t>
  </si>
  <si>
    <t xml:space="preserve">    (1.2) ครุภัณฑ์ยานพาหนะและขนส่ง</t>
  </si>
  <si>
    <t xml:space="preserve">    (1.3) ครุภัณฑ์คอมพิวเตอร์</t>
  </si>
  <si>
    <t xml:space="preserve">    (1.4) ครุภัณฑ์งานบ้านงานครัว</t>
  </si>
  <si>
    <t xml:space="preserve">    (1.5) ครุภัณฑ์โฆษณาและเผยแพร่</t>
  </si>
  <si>
    <t xml:space="preserve">    (1.6) ครุภัณฑ์ก่อสร้าง</t>
  </si>
  <si>
    <t xml:space="preserve">    (1.7) ครุภัณฑ์การเกษตร</t>
  </si>
  <si>
    <t xml:space="preserve">  (2) ราคาต่อหน่วยตั้งแต่ 10 ล้านบาทขึ้นไป</t>
  </si>
  <si>
    <t xml:space="preserve">  (1) ราคาต่อหน่วยต่ำกว่า 10 ล้านบาท</t>
  </si>
  <si>
    <t xml:space="preserve">    (1.1) ค่าที่ดิน</t>
  </si>
  <si>
    <t xml:space="preserve">    (1.3) ค่าปรับปรุงอาคารก่อสร้างที่พักอาศัยและสิ่งก่อสร้างประกอบ</t>
  </si>
  <si>
    <t xml:space="preserve">    (1.2) ค่าก่อสร้างอาคารที่พักอาศัยและสิ่งก่อสร้างประกอบ</t>
  </si>
  <si>
    <t xml:space="preserve">    (1.4) ค่าก่อสร้างอาคารที่ทำการและสิ่งก่อสร้างประกอบ</t>
  </si>
  <si>
    <t xml:space="preserve">    (1.5) ค่าปรับปรุงอาคารที่ทำการและสิ่งก่อสร้างประกอบ</t>
  </si>
  <si>
    <t>คำชี้แจง</t>
  </si>
  <si>
    <t>3. งบเงินอุดหนุน</t>
  </si>
  <si>
    <t xml:space="preserve">                 ระบุเหตุผลความจำเป็นและรายละเอียดค่าใช้จ่ายในการตั้งงบประมาณ</t>
  </si>
  <si>
    <t xml:space="preserve">                 อัตราราคาค่างานต่อหน่วย</t>
  </si>
  <si>
    <t xml:space="preserve">                 บัญชีราคามาตรฐาน สำนักงบประมาณ</t>
  </si>
  <si>
    <t xml:space="preserve">                 ราคามาตรฐานของหน่วยงานราชการอื่น ได้แก่........................................</t>
  </si>
  <si>
    <t>(ทะเบียนรายการ   ประเภทรายการ ของสำนักงบประมาณ)</t>
  </si>
  <si>
    <t xml:space="preserve">            (ระบุรายการ) </t>
  </si>
  <si>
    <t>4. งบรายจ่ายอื่น</t>
  </si>
  <si>
    <t>ปี 2555</t>
  </si>
  <si>
    <t>รวมทั้งสิ้น</t>
  </si>
  <si>
    <t>โครงการ..................................</t>
  </si>
  <si>
    <t>กิจกรรม ......................................</t>
  </si>
  <si>
    <t>กิจกรรมงาน/โครงการ.......................</t>
  </si>
  <si>
    <t xml:space="preserve">                     ระบุจำนวน / หน่วย / ระยะเวลา / อัตราค่าใช้จ่าย</t>
  </si>
  <si>
    <t xml:space="preserve">                   ระบุจำนวนหน่วย / ราคา</t>
  </si>
  <si>
    <t xml:space="preserve">ระดับหน่วยงาน    </t>
  </si>
  <si>
    <t xml:space="preserve">                                                    หน่วย : บาท  </t>
  </si>
  <si>
    <t>หน่วย : บาท</t>
  </si>
  <si>
    <t>เป้าหมาย</t>
  </si>
  <si>
    <t>หน่วยนับ</t>
  </si>
  <si>
    <t>จำนวน</t>
  </si>
  <si>
    <t>งบดำเนินงาน</t>
  </si>
  <si>
    <t>งบลงทุน</t>
  </si>
  <si>
    <t>งบเงินอุดหนุน</t>
  </si>
  <si>
    <t xml:space="preserve"> - ............................................</t>
  </si>
  <si>
    <t xml:space="preserve">ระดับ สบอ. </t>
  </si>
  <si>
    <t xml:space="preserve">หน่วย : บาท  </t>
  </si>
  <si>
    <t xml:space="preserve">           งบรายจ่าย</t>
  </si>
  <si>
    <t>รวม</t>
  </si>
  <si>
    <t>ค่า</t>
  </si>
  <si>
    <t>ค่าใช้สอย</t>
  </si>
  <si>
    <t>ค่าวัสดุ</t>
  </si>
  <si>
    <t>ที่ดินและ</t>
  </si>
  <si>
    <t>งบเงิน</t>
  </si>
  <si>
    <t>งบรายจ่าย</t>
  </si>
  <si>
    <t>ตอบแทน</t>
  </si>
  <si>
    <t>สาธารณูปโภค</t>
  </si>
  <si>
    <t>ครุภัณฑ์</t>
  </si>
  <si>
    <t>สิ่งก่อสร้าง</t>
  </si>
  <si>
    <t>อุดหนุน</t>
  </si>
  <si>
    <t>อื่น</t>
  </si>
  <si>
    <t>เพิ่ม - ลด</t>
  </si>
  <si>
    <t>เปอร์เซ็นต์</t>
  </si>
  <si>
    <t>มติประชุม</t>
  </si>
  <si>
    <t>ประจำปี 2553</t>
  </si>
  <si>
    <t>1. แผนงานอนุรักษ์และบริหารจัดการทรัพยากรธรรมชาติ</t>
  </si>
  <si>
    <t xml:space="preserve"> - กิจกรรมงานบริหารทั่วไป</t>
  </si>
  <si>
    <t>เห็นชอบ</t>
  </si>
  <si>
    <t xml:space="preserve"> - กิจกรรมงานบริหารส่วนภูมิภาค</t>
  </si>
  <si>
    <t xml:space="preserve"> - กิจกรรมงานพัฒนาบุคลากร</t>
  </si>
  <si>
    <t xml:space="preserve"> - กิจกรรมงานสารสนเทศป่าไม้</t>
  </si>
  <si>
    <t>ปรับลด</t>
  </si>
  <si>
    <t xml:space="preserve"> - กิจกรรมโครงการพัฒนาระบบคอมพิวเตอร์</t>
  </si>
  <si>
    <t>สผส.พิจารณา</t>
  </si>
  <si>
    <t xml:space="preserve"> - กิจกรรมงานคุ้มครองพื้นที่ป่าอนุรักษ์</t>
  </si>
  <si>
    <t xml:space="preserve"> - กิจกรรมงานสงวนและคุ้มครองสัตว์ป่า</t>
  </si>
  <si>
    <t xml:space="preserve"> - กิจกรรมงานคุ้มครองพันธุ์สัตว์ป่าตามอนุสัญญา</t>
  </si>
  <si>
    <t>ปรับลดลงครึ่งหนึ่ง</t>
  </si>
  <si>
    <t xml:space="preserve"> - กิจกรรมโครงการอนุรักษ์ทรัพยากรป่าไม้และสัตว์ป่ารอยต่อ 5 จังหวัด</t>
  </si>
  <si>
    <t>เท่ากับปี 52</t>
  </si>
  <si>
    <t xml:space="preserve">   5 จังหวัด (ภาคตะวันออก)</t>
  </si>
  <si>
    <t xml:space="preserve"> - กิจกรรมงานอุทยานแห่งชาติ</t>
  </si>
  <si>
    <t xml:space="preserve"> - กิจกรรมงานสงวนและคุ้มครองพันธุ์พืช</t>
  </si>
  <si>
    <t xml:space="preserve"> - กิจกรรมงานควบคุมไฟป่า</t>
  </si>
  <si>
    <t>ให้เพิ่มเพียง 5 ลบ.</t>
  </si>
  <si>
    <t xml:space="preserve"> - กิจกรรมงานจัดการลุ่มน้ำ</t>
  </si>
  <si>
    <t>ปรับลดลง 10 ลบ.</t>
  </si>
  <si>
    <t xml:space="preserve"> - กิจกรรมงานบำรุงป่า</t>
  </si>
  <si>
    <t xml:space="preserve"> - กิจกรรมโครงการฟื้นฟูพื้นที่ต้นน้ำทะเลสาบสงขลา</t>
  </si>
  <si>
    <t xml:space="preserve"> - กิจกรรมโครงการปลูกป่าถาวรเฉลิมพระเกียรติฯ</t>
  </si>
  <si>
    <t>สฟพ.พิจารณา</t>
  </si>
  <si>
    <t xml:space="preserve"> - กิจกรรมงานพัฒนาป่าไม้อันเนื่องมาจากพระราชดำริ</t>
  </si>
  <si>
    <t>ปรับลดลง</t>
  </si>
  <si>
    <t xml:space="preserve"> - กิจกรรมงานพัฒนาการป่าไม้ในเขตพื้นที่เฉพาะ</t>
  </si>
  <si>
    <t xml:space="preserve"> - กิจกรรมโครงการหลวง</t>
  </si>
  <si>
    <t>ให้เพิ่มเพียง 3 ลบ.</t>
  </si>
  <si>
    <t xml:space="preserve"> - กิจกรรมโครงการหมู่บ้านพิทักษ์ป่ารักษาสิ่งแวดล้อม</t>
  </si>
  <si>
    <t>ให้เพิ่ม 2 ลบ.</t>
  </si>
  <si>
    <t xml:space="preserve"> - กิจกรรมพัฒนา 3 จังหวัดชายแดนภาคใต้</t>
  </si>
  <si>
    <t>ให้ตั้ง 15 ลบ.</t>
  </si>
  <si>
    <t xml:space="preserve"> - กิจกรรมโครงการทรัพยากรที่ดินและป่าไม้ในพื้นที่ป่าอนุรักษ์</t>
  </si>
  <si>
    <t xml:space="preserve"> - กิจกรรมงานรังวัดหมายแนวเขตพื้นที่ป่าอนุรักษ์</t>
  </si>
  <si>
    <t>สฟพ.ร่วมกับโครงการทรัพย์ฯ</t>
  </si>
  <si>
    <t xml:space="preserve"> - กิจกรรมงานบริการวิศวกรรมป่าไม้</t>
  </si>
  <si>
    <t>ปรับลด 7%</t>
  </si>
  <si>
    <t xml:space="preserve"> - กิจกรรมบริหารจัดการความหลากหลายทางชีวภาพ</t>
  </si>
  <si>
    <t xml:space="preserve"> - กิจกรรมโครงการประชาคมเศรษฐกิจพอเพียง</t>
  </si>
  <si>
    <t xml:space="preserve"> - กิจกรรมยุทธการแก้ไขปัญหาวิกฤตป่าไม้ของชาติ</t>
  </si>
  <si>
    <t xml:space="preserve"> - กิจกรรมแก้ไขปัญหาไฟป่าและหมอกควันในพื้นที่ 8 จว.ภาคเหนือ</t>
  </si>
  <si>
    <t xml:space="preserve"> - กิจกรรมงานจัดการแนวเชื่อมต่อผืนป่า</t>
  </si>
  <si>
    <t xml:space="preserve"> - กิจกรรมงานเพาะพันธุ์และปล่อยสัตว์ป่าคืนสู่ธรรมชาติ</t>
  </si>
  <si>
    <t>1.2  กิจกรรมโครงการสำรวจจัดทำแผนที่การครอบครองที่ดิน</t>
  </si>
  <si>
    <t>สฟอ.พิจารณา</t>
  </si>
  <si>
    <t xml:space="preserve">       ในพื้นที่ป่าอนุรักษ์โดยใช้เทคโนโลยีสำรวจจากระยะไกล</t>
  </si>
  <si>
    <t>1.3 โครงการฟื้นฟูพื้นที่ป่าเพื่ออนุรักษ์ดินและน้ำ</t>
  </si>
  <si>
    <t xml:space="preserve"> - กิจกรรมจัดทำฐานข้อมูล</t>
  </si>
  <si>
    <t xml:space="preserve"> - กิจกรรมพัฒนาภูมิสารสนเทศแห่งชาติ</t>
  </si>
  <si>
    <t>กิจกรรมวิจัยด้านป่าไม้และสัตว์ป่า</t>
  </si>
  <si>
    <t xml:space="preserve"> -  กิจกรรมงานวิจัยด้านป่าไม้</t>
  </si>
  <si>
    <t xml:space="preserve"> -  กิจกรรมงานพฤกษศาสตร์ป่าไม้</t>
  </si>
  <si>
    <t xml:space="preserve"> -  กิจกรรมยุทธศาสตร์งานด้านการวิจัย</t>
  </si>
  <si>
    <t>2.  แผนงานป้องกัน เตือนภัย แก้ไขและฟื้นฟูความเสียหายจาก</t>
  </si>
  <si>
    <t xml:space="preserve">     ภัยธรรมชาติและสาธารณภัย</t>
  </si>
  <si>
    <t xml:space="preserve"> -  กิจกรรมท่องเที่ยวเชิงอนุรักษ์</t>
  </si>
  <si>
    <t xml:space="preserve"> 4. แผนงานแก้ไขปัญหาการเปลี่ยนแปลงสภาวะภูมิอากาศ</t>
  </si>
  <si>
    <t xml:space="preserve"> - โครงการเตรียมความพร้อมรองรับการเปลี่ยนแปลงสภาพ</t>
  </si>
  <si>
    <t>ภูมิอากาศในพื้นที่ป่าอนุรักษ์</t>
  </si>
  <si>
    <t>2. ระดับภาพรวมของส่วน / ฝ่าย (ส่วนอุทยานแห่งชาติ  ส่วนอนุรักษ์สัตว์ป่า  เป็นต้น )</t>
  </si>
  <si>
    <t>1. ระดับหน่วยงานปฏิบัติในพื้นที่ ( อช,ขส และ ขห เป็นต้น)</t>
  </si>
  <si>
    <t>ผลผลิตที่ 1  พื้นที่ป่าอนุรักษ์ได้รับการบริหารจัดการ ( 1.1 + 1.2 + 1.3)</t>
  </si>
  <si>
    <t xml:space="preserve">   (ผล1 + ผล2 + ผล3 + โครงการ1 - 3)</t>
  </si>
  <si>
    <t xml:space="preserve">        เป็นแผนงาน ผลผลิต โครงการ กิจกรรมงาน/โครงการ โดยแยกตามงบรายจ่าย</t>
  </si>
  <si>
    <t xml:space="preserve">         เป็นแผนงาน ผลผลิต โครงการ กิจกรรมงาน/โครงการ</t>
  </si>
  <si>
    <t>แผ่นบันทึกข้อมูล (ซีดี)</t>
  </si>
  <si>
    <t>เอกสาร</t>
  </si>
  <si>
    <t>ของ สำนักบริหารพื้นที่อนุรักษ์ที่ 1 - 16  และสาขา</t>
  </si>
  <si>
    <t>3. ระดับ สำนักบริหารพื้นที่อนุรักษ์ที่  1- 16 และสาขา</t>
  </si>
  <si>
    <t>แผนงาน - กิจกรรมงาน / โครงการ</t>
  </si>
  <si>
    <t>แผนงาน-</t>
  </si>
  <si>
    <t>กิจกรรมงาน/โครงการ</t>
  </si>
  <si>
    <t>* ทั้งนี้ ในส่วนของสาขา ขอให้สำนักบริหารพื้นที่อนุรักษ์หลัก เป็นผู้รวบรวมจัดส่ง</t>
  </si>
  <si>
    <t xml:space="preserve">  (1) ค่าอาหารทำการนอกเวลา</t>
  </si>
  <si>
    <t xml:space="preserve">  (9) ค่าภาษีและค่าธรรมเนียม </t>
  </si>
  <si>
    <t xml:space="preserve">  (10) ค่าโฆษณาและเผยแพร่</t>
  </si>
  <si>
    <t xml:space="preserve">  (11) ค่าใช้จ่ายในการรณรงค์</t>
  </si>
  <si>
    <t xml:space="preserve">  (12) ค่าจ้างเหมาพนักงาน</t>
  </si>
  <si>
    <t xml:space="preserve">  (13) ค่าบำรุงและซ่อมแซมระบบโปรแกรม</t>
  </si>
  <si>
    <t xml:space="preserve">  (14) ค่าซ่อมแซมบำรุงรักษาทรัพย์สิน</t>
  </si>
  <si>
    <t xml:space="preserve">  (15) ค่าประชุมสัมมนาเชิงปฏิบัติการ</t>
  </si>
  <si>
    <t xml:space="preserve">  (16) เงินสมทบทุนประกันสังคม </t>
  </si>
  <si>
    <t xml:space="preserve">  (12) วัสดุวิทยาศาสตร์และการแพทย์</t>
  </si>
  <si>
    <t xml:space="preserve">  (13) วัสดุคอมพิวเตอร์</t>
  </si>
  <si>
    <t xml:space="preserve">  (14) วัสดุสำรวจ</t>
  </si>
  <si>
    <t xml:space="preserve">  (15) วัสดุแผนที่และภาพถ่ายทางอากาศ</t>
  </si>
  <si>
    <t xml:space="preserve">  (16) วัสดุการเกษตร </t>
  </si>
  <si>
    <t xml:space="preserve">  (17) วัสดุยานพาหนะและขนส่ง</t>
  </si>
  <si>
    <t xml:space="preserve">    (1.8) ครุภัณฑ์ไฟฟ้าและวิทยุ</t>
  </si>
  <si>
    <t xml:space="preserve">    (1.9) ครุภัณฑ์สำรวจ</t>
  </si>
  <si>
    <t xml:space="preserve">    (1.10) ครุภัณฑ์อาวุธ</t>
  </si>
  <si>
    <t xml:space="preserve">    (1.11) ครุภัณฑ์วิทยาศาสตร์</t>
  </si>
  <si>
    <t xml:space="preserve">    (1.6) ค่าก่อสร้างระบบสาธารณูปโภค</t>
  </si>
  <si>
    <t xml:space="preserve">    (1.7) ค่าปรับปรุงระบบสาธารณูปโภค</t>
  </si>
  <si>
    <t xml:space="preserve">    (1.8) ค่าก่อสร้างแหล่งน้ำ</t>
  </si>
  <si>
    <t xml:space="preserve">    (1.9) ค่าปรับปรุงแหล่งน้ำ</t>
  </si>
  <si>
    <t xml:space="preserve">    (1.10) ค่าก่อสร้างทางและสะพาน</t>
  </si>
  <si>
    <t xml:space="preserve">    (1.11) ค่าปรับปรุงทางและสะพาน</t>
  </si>
  <si>
    <t xml:space="preserve">    (1.12) ค่าบำรุงรักษาทางและสะพาน</t>
  </si>
  <si>
    <t xml:space="preserve">    (1.13) ค่าก่อสร้างอื่น ๆ</t>
  </si>
  <si>
    <t xml:space="preserve">  3. ตามแบบฟอร์มฯ ให้เลือกเฉพาะ (ระบุ) งบรายจ่าย และรายการที่มีงบประมาณเท่านั้น </t>
  </si>
  <si>
    <t xml:space="preserve">  1. งบบุคลากร และค่าใช้จ่ายอื่น ที่เกี่ยวกับบุคลากรยังไม่ต้องทำ</t>
  </si>
  <si>
    <t xml:space="preserve">                                                                                          </t>
  </si>
  <si>
    <t>ปี 2556</t>
  </si>
  <si>
    <t>คำของบประมาณประจำปี พ.ศ. 2556</t>
  </si>
  <si>
    <t>ประจำปี 2556</t>
  </si>
  <si>
    <t xml:space="preserve"> - กิจกรรมโครงการศูนย์เรียนรู้ด้านทรัพยากรธรรมชาติและสิ่งแวดล้อม</t>
  </si>
  <si>
    <t xml:space="preserve"> - กิจกรรมโครงการพุทธอุทยานในพื้นที่ป่าอนุรักษ์</t>
  </si>
  <si>
    <t>ผลผลิตที่ 2  แหล่งท่องเที่ยวในพื้นที่ป่าอนุรักษ์</t>
  </si>
  <si>
    <t>ผลผลิตที่ 3  ฐานข้อมูลพื้นที่ป่าอนุรักษ์</t>
  </si>
  <si>
    <t>ผลผลิตที่ 4  องค์ความรู้ด้านการอนุรักษ์ป่าไม้และสัตว์ป่า</t>
  </si>
  <si>
    <t>1.1  กิจกรรมอนุรักษ์ ฟื้นฟู และพัฒนาป่าไม้  (ก.บริหาร - ก.เขาพลายดำ)</t>
  </si>
  <si>
    <t>แนวทางการจัดทำแบบคำของบประมาณรายจ่ายประจำปีงบประมาณ  พ.ศ.  2556</t>
  </si>
  <si>
    <t>แนวทางการจัดทำแบบสรุปคำของบประมาณรายจ่ายประจำปีงบประมาณ พ.ศ. 2556 ของส่วนกลาง</t>
  </si>
  <si>
    <t>แนวทางการจัดส่งแบบคำของบประมาณรายจ่ายประจำปีงบประมาณ  พ.ศ.  2556</t>
  </si>
  <si>
    <t xml:space="preserve">    1. จัดส่งแบบคำขอ อส.56(2)  จำนวน 2 ชุด</t>
  </si>
  <si>
    <t xml:space="preserve">    2. จัดส่งแบบคำขอ อส.56(3)  จำนวน 2 ชุด</t>
  </si>
  <si>
    <t xml:space="preserve">    3. จัดส่งแบบคำขอ อส.56(4)  จำนวน 1 ชุด</t>
  </si>
  <si>
    <t>แนวทางการจัดส่งแบบคำของบประมาณรายจ่ายประจำปีงบประมาณ  พ.ศ.  2556 ของส่วนกลาง</t>
  </si>
  <si>
    <t xml:space="preserve">  - จัดส่งแบบคำขอ อส.56(1) จำนวน 1 ชุด</t>
  </si>
  <si>
    <t>กำหนดวันส่ง สำนักบริหารพื้นที่อนุรักษ์ที่ 1-16 และส่วนกลาง เป็นวันที่ 20 มกราคม 2555</t>
  </si>
  <si>
    <t xml:space="preserve">                                                         คำของบประมาณรายจ่ายประจำปีงบประมาณ พ.ศ. 2556                                                                                    </t>
  </si>
  <si>
    <t>ระดับส่วน</t>
  </si>
  <si>
    <t xml:space="preserve">                                          </t>
  </si>
  <si>
    <t>1.1.4  ค่าสาธารณูปโภค</t>
  </si>
  <si>
    <t xml:space="preserve">(1) ค่าไฟฟ้า </t>
  </si>
  <si>
    <t xml:space="preserve">(2) ค่าน้ำประปา </t>
  </si>
  <si>
    <t xml:space="preserve">(3) ค่าโทรศัพท์ </t>
  </si>
  <si>
    <t>(4) ค่าบริการสื่อสารและโทรคมนาคม</t>
  </si>
  <si>
    <t xml:space="preserve">คำของบประมาณรายจ่ายประจำปีงบประมาณ พ.ศ. 2556    </t>
  </si>
  <si>
    <t>งบรายจ่ายอื่น</t>
  </si>
  <si>
    <t>รวมทั้งสิ้น   (แผน1+แผน2)</t>
  </si>
  <si>
    <t>ผลผลิต        1         2         3         4</t>
  </si>
  <si>
    <t>โครงการ ..................................</t>
  </si>
  <si>
    <r>
      <t>1.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งบดำเนินงาน</t>
    </r>
  </si>
  <si>
    <r>
      <t>2.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งบลงทุน</t>
    </r>
  </si>
  <si>
    <t>แผนงาน       1        2</t>
  </si>
  <si>
    <t xml:space="preserve">ผลผลิต        1        2        3       4 </t>
  </si>
  <si>
    <t xml:space="preserve">แบบคำขอ อส.56 (1)    </t>
  </si>
  <si>
    <t>แผนงาน      1         2</t>
  </si>
  <si>
    <t xml:space="preserve">แบบคำขอ อส.56 (2)   </t>
  </si>
  <si>
    <t>แบบ คำขอ อส.56 (3)</t>
  </si>
  <si>
    <t xml:space="preserve">        สำนัก/กอง ......................................</t>
  </si>
  <si>
    <t>คำของบประมาณรายจ่ายประจำปีงบประมาณ พ.ศ. 2556</t>
  </si>
  <si>
    <t>แบบ คำขอ อส.56 (4)</t>
  </si>
  <si>
    <t xml:space="preserve"> - กิจกรรมงานเครือข่ายการป้องกันและปราบปรามการค้าสัตว์ป่าที่ผิดกฎหมาย</t>
  </si>
  <si>
    <t xml:space="preserve"> - กิจกรรมพัฒนาและรณรงค์การใช้หญ้าแฝกอันเนื่องมาจากพระราชดำริ</t>
  </si>
  <si>
    <t xml:space="preserve"> - กิจกรรมโครงการดูแลสัตว์ป่าของกลาง</t>
  </si>
  <si>
    <t xml:space="preserve"> - กิจกรรมงานป้องกันและควบคุมโรคอุบัติใหม่ในสัตว์ธรรมชาติ</t>
  </si>
  <si>
    <t xml:space="preserve"> - กิจกรรมโครงการติดตามแก้ไขปัญหาช้างป่าและสัตว์ป่าที่สร้างผลกระทบต่อราษฎร</t>
  </si>
  <si>
    <t xml:space="preserve">   นอกพื้นที่อนุรักษ์สัตว์ป่า</t>
  </si>
  <si>
    <t xml:space="preserve">   ในภูมิภาคเอเซียน</t>
  </si>
  <si>
    <t xml:space="preserve"> - กิจกรรมโครงการพรรณพฤกษชาติประเทศไทย</t>
  </si>
  <si>
    <t xml:space="preserve"> - กิจกรรมโครงการสวนรุกขชาติ 60 ปี ความสัมพันธ์ทางการฑูตไทย-ลาวและสวนรุกขชาติ</t>
  </si>
  <si>
    <t xml:space="preserve">   80 พรรษามหาราชินี</t>
  </si>
  <si>
    <t xml:space="preserve"> โครงการที่ 1 : โครงการเร่งรัดการจัดทำแนวเขตในพื้นที่อนุรักษ์</t>
  </si>
  <si>
    <t xml:space="preserve"> โครงการที่ 2 :  โครงการเพิ่มประสิทธิภาพการป้องกันรักษาป่าตามแนวพระราชดำริ</t>
  </si>
  <si>
    <t xml:space="preserve">                   และเตือนภัยพิบัติในพื้นที่ป่าอนุรักษ์</t>
  </si>
  <si>
    <t>โครงการที่ 1 : โครงการศูนย์ข้อมูลติดตามการเปลี่ยนแปลงพื้นที่ป่า</t>
  </si>
  <si>
    <t xml:space="preserve"> - แรด์พัลส์ (REDD Plus)</t>
  </si>
  <si>
    <r>
      <t xml:space="preserve">สำนัก/กอง </t>
    </r>
    <r>
      <rPr>
        <sz val="14"/>
        <rFont val="TH SarabunPSK"/>
        <family val="2"/>
      </rPr>
      <t>.............................................................</t>
    </r>
  </si>
  <si>
    <r>
      <t xml:space="preserve">หน่วยปฎิบัติ </t>
    </r>
    <r>
      <rPr>
        <sz val="14"/>
        <rFont val="TH SarabunPSK"/>
        <family val="2"/>
      </rPr>
      <t>..........................................................</t>
    </r>
  </si>
  <si>
    <t xml:space="preserve">  2. เพื่อประโยชน์ในการจัดทำขอให้หน่วยงานใช้ทะเบียนรายการ   ประเภทรายการของสำนักงบประมาณเท่านั้น  กรุณาอย่าเพิ่มประเภทรายการใหม่โดยไม่จำเป็น</t>
  </si>
  <si>
    <r>
      <t>หมายเหตุ</t>
    </r>
    <r>
      <rPr>
        <b/>
        <sz val="15"/>
        <rFont val="TH SarabunPSK"/>
        <family val="2"/>
      </rPr>
      <t xml:space="preserve"> </t>
    </r>
  </si>
  <si>
    <r>
      <t xml:space="preserve">ส่วน </t>
    </r>
    <r>
      <rPr>
        <sz val="16"/>
        <rFont val="TH SarabunPSK"/>
        <family val="2"/>
      </rPr>
      <t>..............................................................................................</t>
    </r>
  </si>
  <si>
    <r>
      <t xml:space="preserve"> สำนัก/กอง </t>
    </r>
    <r>
      <rPr>
        <sz val="16"/>
        <rFont val="TH SarabunPSK"/>
        <family val="2"/>
      </rPr>
      <t>........................................................................</t>
    </r>
  </si>
  <si>
    <r>
      <t xml:space="preserve">สำนัก/กอง </t>
    </r>
    <r>
      <rPr>
        <sz val="15"/>
        <rFont val="TH SarabunPSK"/>
        <family val="2"/>
      </rPr>
      <t>.......................................................</t>
    </r>
  </si>
  <si>
    <t xml:space="preserve">    -  จัดทำแบบคำขอ อส.56 (1)     </t>
  </si>
  <si>
    <t xml:space="preserve">    -  จัดทำแบบคำขอ อส.56 (2)</t>
  </si>
  <si>
    <t xml:space="preserve">    -  จัดทำแบบคำขอ อส.56 (3)  ในส่วนของสรุปคำของบประมาณรายจ่ายประจำปีงบประมาณ พ.ศ.2556</t>
  </si>
  <si>
    <t xml:space="preserve">    -   จัดทำแบบคำขอ อส.56 (4) ในส่วนของสรุปคำของบประมาณรายจ่ายประจำปีงบประมาณ พ.ศ. 2556 </t>
  </si>
  <si>
    <t xml:space="preserve">    -  จัดทำแบบคำขอ อส.56 (1) ในส่วนของโครงการและกิจกรรม </t>
  </si>
  <si>
    <t xml:space="preserve">          โดยแยกเป็นกิจกรรมงาน/โครงการ ๆ ละ 1 แผ่น</t>
  </si>
  <si>
    <t xml:space="preserve">    1. จัดส่งแบบคำขอ อส.56(1) อส.56(2) อส.56(3) จำนวน 1 แผ่น </t>
  </si>
  <si>
    <t>กิจกรรม ..การท่องเที่ยวเชิงอนุรักษ์....................................</t>
  </si>
  <si>
    <t>กิจกรรมซ่อมแซมบ้านพักนัก่ท่องเที่ยว</t>
  </si>
  <si>
    <t>ค่าวัสดุก่อสร้างสำหรับซ่อมแซมบ้านพัก จำนวน 10 หลัง</t>
  </si>
  <si>
    <t>2. ค่าก่อสร้างค่ายเยาวชน</t>
  </si>
  <si>
    <t>3. ค่าก่อสร้างด่านเก็บค่าธรรมเนียม</t>
  </si>
  <si>
    <t>1. ค่าก่อสร้างบ้านพัก</t>
  </si>
  <si>
    <t>ค่าก่อสร้างด่านเก็บเงินค่าธรรมเนียม 1 แห่ง  x 200,000 บาท</t>
  </si>
  <si>
    <t>กิจกรรมพัฒนาสื่อความหมายธรรมชาติ</t>
  </si>
  <si>
    <t>การดำเนินการเส้นทางศึกษาธรรมชาติ</t>
  </si>
  <si>
    <t>การดำเนินการศูนย์บริการนักท่องเที่ยส</t>
  </si>
  <si>
    <t>ค่าซ่อมแซมสิ่งก่อสร้างเส้นทาง 1 แห่ง x 50000 บาท</t>
  </si>
  <si>
    <t>ค่าซ่อมแซมบ้านพักนักท่องเที่ยว 10 หลัง x10000 บาท</t>
  </si>
  <si>
    <t>ค่าซ่อมแซมศูนย์บรืการนักท่องเที่ยว 1หลัง x10000 บาท</t>
  </si>
  <si>
    <t>ค่าวัสดุก่อสร้างสำหรับเส้นทางศึกษาธรรมชาติ</t>
  </si>
  <si>
    <t>1.ค่าก่อสร้างเส้นทางเดินศึกษาธรรมชาติ</t>
  </si>
  <si>
    <t>ค่าก่อสร้างเส้นทางเดินศึกษาธรรมชาติ 1 เส้นทาง</t>
  </si>
  <si>
    <t>กิจกรรมพัฒนาหน่วยกู้ภัย</t>
  </si>
  <si>
    <t>1.ครุภัณฑ์ยานพาหนะและขนส่ง</t>
  </si>
  <si>
    <t>2.ครุภัณฑ์สนาม</t>
  </si>
  <si>
    <t xml:space="preserve">อุปกรณ์กู้ชีพ 1 ชุด </t>
  </si>
  <si>
    <t xml:space="preserve"> 1. อุทยานเขาปู่ เขาย่า</t>
  </si>
  <si>
    <t>แหล่ง</t>
  </si>
  <si>
    <t>กิจกรรม ..การท่องเที่ยวเชิงอนุรักษ์.</t>
  </si>
  <si>
    <t>จ้างพนักงาน จำนวน  5 คนx7500 บาทx12 เดือน</t>
  </si>
  <si>
    <t>จ้างพนักงาน จำนวน 3 คนx15,000 บาทx12 เดือน</t>
  </si>
  <si>
    <t>จ้างพนักงาน จำนวน  6 คนx15000 บาทx12 เดือน</t>
  </si>
  <si>
    <t>สำหรับรถยนต์บรรทุก 1 คัน * 39200 บาท</t>
  </si>
  <si>
    <t>1.รถบรรทุกขนาด 1 ตัน ขับเคลื่อน 4 ล้อ จำนวน 1 คัน</t>
  </si>
  <si>
    <t>ค่าก่อสร้างค่ายเยาวชน 1 แห่ง  x 9,000,000 บาท</t>
  </si>
  <si>
    <t>ค่าก่อสร้างบ้านพักนักท่องเทียว 2 หลัง x 450,000 บาท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</si>
</sst>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.000_-;\-* #,##0.000_-;_-* &quot;-&quot;??_-;_-@_-"/>
    <numFmt numFmtId="188" formatCode="_-* #,##0_-;\-* #,##0_-;_-* &quot;-&quot;??_-;_-@_-"/>
    <numFmt numFmtId="190" formatCode="#,##0_ ;\-#,##0\ "/>
  </numFmts>
  <fonts count="22">
    <font>
      <sz val="14"/>
      <name val="Cordia New"/>
      <charset val="222"/>
    </font>
    <font>
      <sz val="14"/>
      <name val="Cordia New"/>
      <charset val="222"/>
    </font>
    <font>
      <sz val="10"/>
      <name val="Arial"/>
      <charset val="222"/>
    </font>
    <font>
      <sz val="8"/>
      <name val="Arial"/>
      <family val="2"/>
    </font>
    <font>
      <sz val="8"/>
      <name val="Cordia New"/>
      <charset val="222"/>
    </font>
    <font>
      <sz val="8"/>
      <name val="Arial"/>
      <charset val="22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7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u/>
      <sz val="15"/>
      <name val="TH SarabunPSK"/>
      <family val="2"/>
    </font>
    <font>
      <b/>
      <u/>
      <sz val="18"/>
      <name val="TH SarabunPSK"/>
      <family val="2"/>
    </font>
    <font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238">
    <xf numFmtId="0" fontId="0" fillId="0" borderId="0" xfId="0"/>
    <xf numFmtId="0" fontId="7" fillId="0" borderId="0" xfId="1" applyFont="1"/>
    <xf numFmtId="0" fontId="7" fillId="0" borderId="0" xfId="1" applyFont="1" applyBorder="1"/>
    <xf numFmtId="0" fontId="7" fillId="0" borderId="0" xfId="0" applyFont="1" applyAlignment="1">
      <alignment horizontal="left" vertical="center"/>
    </xf>
    <xf numFmtId="0" fontId="8" fillId="0" borderId="0" xfId="4" applyFont="1" applyAlignment="1">
      <alignment horizontal="left"/>
    </xf>
    <xf numFmtId="0" fontId="7" fillId="0" borderId="0" xfId="0" applyFont="1"/>
    <xf numFmtId="0" fontId="7" fillId="0" borderId="0" xfId="1" applyFont="1" applyAlignment="1"/>
    <xf numFmtId="0" fontId="8" fillId="0" borderId="0" xfId="4" applyFont="1" applyAlignment="1">
      <alignment horizontal="right"/>
    </xf>
    <xf numFmtId="0" fontId="8" fillId="0" borderId="0" xfId="0" applyFont="1"/>
    <xf numFmtId="0" fontId="8" fillId="0" borderId="0" xfId="1" applyFont="1"/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8" fillId="0" borderId="3" xfId="0" applyFont="1" applyBorder="1"/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4" xfId="0" applyFont="1" applyBorder="1"/>
    <xf numFmtId="0" fontId="8" fillId="0" borderId="5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7" xfId="1" applyFont="1" applyBorder="1" applyAlignment="1">
      <alignment horizontal="left"/>
    </xf>
    <xf numFmtId="0" fontId="7" fillId="0" borderId="7" xfId="1" applyFont="1" applyBorder="1"/>
    <xf numFmtId="0" fontId="10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7" fillId="0" borderId="9" xfId="1" applyFont="1" applyBorder="1"/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7" fillId="0" borderId="13" xfId="1" applyFont="1" applyBorder="1"/>
    <xf numFmtId="0" fontId="7" fillId="0" borderId="14" xfId="1" applyFont="1" applyBorder="1"/>
    <xf numFmtId="0" fontId="8" fillId="0" borderId="13" xfId="1" applyFont="1" applyBorder="1"/>
    <xf numFmtId="0" fontId="8" fillId="0" borderId="14" xfId="1" applyFont="1" applyBorder="1"/>
    <xf numFmtId="0" fontId="7" fillId="0" borderId="15" xfId="1" applyFont="1" applyBorder="1" applyAlignment="1">
      <alignment horizontal="center"/>
    </xf>
    <xf numFmtId="0" fontId="7" fillId="0" borderId="16" xfId="1" applyFont="1" applyBorder="1"/>
    <xf numFmtId="0" fontId="7" fillId="0" borderId="15" xfId="1" applyFont="1" applyBorder="1"/>
    <xf numFmtId="0" fontId="7" fillId="0" borderId="0" xfId="1" applyFont="1" applyBorder="1" applyAlignment="1">
      <alignment horizontal="center"/>
    </xf>
    <xf numFmtId="0" fontId="9" fillId="0" borderId="0" xfId="4" applyFont="1"/>
    <xf numFmtId="0" fontId="10" fillId="0" borderId="0" xfId="4" applyFont="1" applyAlignment="1">
      <alignment horizontal="center"/>
    </xf>
    <xf numFmtId="0" fontId="10" fillId="0" borderId="0" xfId="4" applyFont="1" applyAlignment="1">
      <alignment horizontal="right"/>
    </xf>
    <xf numFmtId="0" fontId="10" fillId="0" borderId="0" xfId="4" applyFont="1" applyAlignment="1">
      <alignment horizontal="left"/>
    </xf>
    <xf numFmtId="0" fontId="10" fillId="0" borderId="0" xfId="4" applyFont="1"/>
    <xf numFmtId="0" fontId="9" fillId="0" borderId="0" xfId="4" applyFont="1" applyAlignment="1">
      <alignment horizontal="right"/>
    </xf>
    <xf numFmtId="0" fontId="10" fillId="0" borderId="1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9" fillId="0" borderId="18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10" fillId="0" borderId="19" xfId="4" applyFont="1" applyBorder="1"/>
    <xf numFmtId="0" fontId="9" fillId="0" borderId="20" xfId="4" applyFont="1" applyBorder="1" applyAlignment="1">
      <alignment horizontal="center"/>
    </xf>
    <xf numFmtId="0" fontId="9" fillId="0" borderId="21" xfId="4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10" fillId="0" borderId="17" xfId="4" applyFont="1" applyBorder="1"/>
    <xf numFmtId="0" fontId="9" fillId="0" borderId="3" xfId="4" applyFont="1" applyBorder="1"/>
    <xf numFmtId="0" fontId="9" fillId="0" borderId="3" xfId="4" applyFont="1" applyFill="1" applyBorder="1"/>
    <xf numFmtId="0" fontId="9" fillId="0" borderId="5" xfId="4" applyFont="1" applyFill="1" applyBorder="1"/>
    <xf numFmtId="0" fontId="9" fillId="0" borderId="17" xfId="4" applyFont="1" applyBorder="1"/>
    <xf numFmtId="0" fontId="9" fillId="0" borderId="17" xfId="4" applyFont="1" applyBorder="1" applyAlignment="1">
      <alignment vertical="center"/>
    </xf>
    <xf numFmtId="0" fontId="9" fillId="0" borderId="3" xfId="4" applyFont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0" xfId="4" applyFont="1" applyAlignment="1">
      <alignment vertical="center"/>
    </xf>
    <xf numFmtId="0" fontId="10" fillId="0" borderId="3" xfId="4" applyFont="1" applyBorder="1"/>
    <xf numFmtId="0" fontId="9" fillId="0" borderId="4" xfId="4" applyFont="1" applyBorder="1"/>
    <xf numFmtId="0" fontId="9" fillId="0" borderId="6" xfId="4" applyFont="1" applyFill="1" applyBorder="1"/>
    <xf numFmtId="0" fontId="8" fillId="0" borderId="0" xfId="4" applyFont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8" fillId="0" borderId="0" xfId="4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/>
    <xf numFmtId="0" fontId="11" fillId="0" borderId="3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4" xfId="0" applyFont="1" applyBorder="1"/>
    <xf numFmtId="0" fontId="10" fillId="0" borderId="2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3" xfId="0" applyFont="1" applyBorder="1"/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2" fillId="0" borderId="0" xfId="2" applyFont="1" applyFill="1" applyBorder="1" applyAlignment="1">
      <alignment horizontal="centerContinuous" vertical="center"/>
    </xf>
    <xf numFmtId="188" fontId="13" fillId="0" borderId="0" xfId="3" applyNumberFormat="1" applyFont="1" applyAlignment="1">
      <alignment horizontal="centerContinuous"/>
    </xf>
    <xf numFmtId="43" fontId="13" fillId="0" borderId="0" xfId="3" applyNumberFormat="1" applyFont="1" applyAlignment="1">
      <alignment horizontal="centerContinuous"/>
    </xf>
    <xf numFmtId="0" fontId="9" fillId="0" borderId="0" xfId="0" applyFont="1" applyAlignment="1">
      <alignment shrinkToFit="1"/>
    </xf>
    <xf numFmtId="188" fontId="7" fillId="0" borderId="0" xfId="3" applyNumberFormat="1" applyFont="1"/>
    <xf numFmtId="188" fontId="12" fillId="0" borderId="0" xfId="3" applyNumberFormat="1" applyFont="1" applyAlignment="1">
      <alignment horizontal="right"/>
    </xf>
    <xf numFmtId="188" fontId="12" fillId="0" borderId="1" xfId="3" applyNumberFormat="1" applyFont="1" applyBorder="1" applyAlignment="1">
      <alignment horizontal="center"/>
    </xf>
    <xf numFmtId="187" fontId="12" fillId="0" borderId="1" xfId="3" applyNumberFormat="1" applyFont="1" applyBorder="1" applyAlignment="1">
      <alignment horizontal="center"/>
    </xf>
    <xf numFmtId="187" fontId="12" fillId="0" borderId="1" xfId="3" applyNumberFormat="1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188" fontId="12" fillId="0" borderId="4" xfId="3" applyNumberFormat="1" applyFont="1" applyBorder="1" applyAlignment="1">
      <alignment horizontal="center"/>
    </xf>
    <xf numFmtId="188" fontId="12" fillId="0" borderId="4" xfId="3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shrinkToFit="1"/>
    </xf>
    <xf numFmtId="0" fontId="8" fillId="0" borderId="4" xfId="2" applyFont="1" applyFill="1" applyBorder="1" applyAlignment="1" applyProtection="1">
      <alignment horizontal="center" vertical="center"/>
    </xf>
    <xf numFmtId="188" fontId="8" fillId="0" borderId="4" xfId="3" applyNumberFormat="1" applyFont="1" applyFill="1" applyBorder="1" applyAlignment="1">
      <alignment vertical="center"/>
    </xf>
    <xf numFmtId="188" fontId="8" fillId="0" borderId="4" xfId="3" applyNumberFormat="1" applyFont="1" applyBorder="1"/>
    <xf numFmtId="43" fontId="8" fillId="0" borderId="4" xfId="3" applyNumberFormat="1" applyFont="1" applyBorder="1"/>
    <xf numFmtId="0" fontId="7" fillId="0" borderId="20" xfId="0" applyFont="1" applyBorder="1" applyAlignment="1">
      <alignment shrinkToFit="1"/>
    </xf>
    <xf numFmtId="0" fontId="8" fillId="0" borderId="1" xfId="0" applyFont="1" applyBorder="1" applyAlignment="1">
      <alignment horizontal="left"/>
    </xf>
    <xf numFmtId="188" fontId="8" fillId="0" borderId="1" xfId="3" applyNumberFormat="1" applyFont="1" applyFill="1" applyBorder="1" applyAlignment="1"/>
    <xf numFmtId="188" fontId="8" fillId="0" borderId="1" xfId="3" applyNumberFormat="1" applyFont="1" applyBorder="1"/>
    <xf numFmtId="43" fontId="8" fillId="0" borderId="1" xfId="3" applyNumberFormat="1" applyFont="1" applyBorder="1"/>
    <xf numFmtId="0" fontId="7" fillId="0" borderId="1" xfId="0" applyFont="1" applyBorder="1" applyAlignment="1">
      <alignment shrinkToFit="1"/>
    </xf>
    <xf numFmtId="0" fontId="14" fillId="0" borderId="4" xfId="0" applyFont="1" applyBorder="1" applyAlignment="1">
      <alignment horizontal="left"/>
    </xf>
    <xf numFmtId="188" fontId="14" fillId="0" borderId="4" xfId="3" applyNumberFormat="1" applyFont="1" applyFill="1" applyBorder="1" applyAlignment="1"/>
    <xf numFmtId="188" fontId="14" fillId="0" borderId="4" xfId="3" applyNumberFormat="1" applyFont="1" applyBorder="1"/>
    <xf numFmtId="43" fontId="14" fillId="0" borderId="4" xfId="3" applyNumberFormat="1" applyFont="1" applyBorder="1"/>
    <xf numFmtId="0" fontId="12" fillId="0" borderId="20" xfId="2" applyFont="1" applyFill="1" applyBorder="1" applyAlignment="1" applyProtection="1">
      <alignment horizontal="left"/>
    </xf>
    <xf numFmtId="188" fontId="12" fillId="0" borderId="20" xfId="3" applyNumberFormat="1" applyFont="1" applyFill="1" applyBorder="1" applyAlignment="1"/>
    <xf numFmtId="188" fontId="12" fillId="0" borderId="20" xfId="3" applyNumberFormat="1" applyFont="1" applyBorder="1"/>
    <xf numFmtId="43" fontId="12" fillId="0" borderId="20" xfId="3" applyNumberFormat="1" applyFont="1" applyBorder="1"/>
    <xf numFmtId="0" fontId="9" fillId="0" borderId="20" xfId="0" applyFont="1" applyBorder="1" applyAlignment="1">
      <alignment shrinkToFit="1"/>
    </xf>
    <xf numFmtId="0" fontId="13" fillId="0" borderId="20" xfId="2" applyFont="1" applyFill="1" applyBorder="1" applyAlignment="1" applyProtection="1">
      <alignment horizontal="left"/>
    </xf>
    <xf numFmtId="188" fontId="13" fillId="0" borderId="20" xfId="3" applyNumberFormat="1" applyFont="1" applyFill="1" applyBorder="1" applyAlignment="1"/>
    <xf numFmtId="188" fontId="13" fillId="0" borderId="20" xfId="3" applyNumberFormat="1" applyFont="1" applyBorder="1"/>
    <xf numFmtId="43" fontId="13" fillId="0" borderId="20" xfId="3" applyNumberFormat="1" applyFont="1" applyBorder="1"/>
    <xf numFmtId="0" fontId="13" fillId="0" borderId="1" xfId="2" applyFont="1" applyFill="1" applyBorder="1" applyAlignment="1" applyProtection="1">
      <alignment horizontal="left"/>
    </xf>
    <xf numFmtId="188" fontId="13" fillId="0" borderId="1" xfId="3" applyNumberFormat="1" applyFont="1" applyBorder="1"/>
    <xf numFmtId="43" fontId="13" fillId="0" borderId="1" xfId="3" applyNumberFormat="1" applyFont="1" applyBorder="1"/>
    <xf numFmtId="0" fontId="9" fillId="0" borderId="1" xfId="0" applyFont="1" applyBorder="1" applyAlignment="1">
      <alignment shrinkToFit="1"/>
    </xf>
    <xf numFmtId="0" fontId="13" fillId="0" borderId="4" xfId="2" applyFont="1" applyFill="1" applyBorder="1" applyAlignment="1" applyProtection="1">
      <alignment horizontal="left"/>
    </xf>
    <xf numFmtId="188" fontId="13" fillId="0" borderId="4" xfId="3" applyNumberFormat="1" applyFont="1" applyBorder="1"/>
    <xf numFmtId="43" fontId="13" fillId="0" borderId="4" xfId="3" applyNumberFormat="1" applyFont="1" applyBorder="1"/>
    <xf numFmtId="0" fontId="13" fillId="0" borderId="20" xfId="2" applyFont="1" applyFill="1" applyBorder="1" applyAlignment="1"/>
    <xf numFmtId="0" fontId="15" fillId="0" borderId="20" xfId="0" applyFont="1" applyBorder="1" applyAlignment="1">
      <alignment shrinkToFit="1"/>
    </xf>
    <xf numFmtId="0" fontId="9" fillId="0" borderId="20" xfId="0" applyFont="1" applyBorder="1" applyAlignment="1">
      <alignment wrapText="1"/>
    </xf>
    <xf numFmtId="0" fontId="9" fillId="0" borderId="1" xfId="2" applyFont="1" applyFill="1" applyBorder="1" applyAlignment="1"/>
    <xf numFmtId="0" fontId="9" fillId="0" borderId="0" xfId="0" applyFont="1" applyBorder="1" applyAlignment="1">
      <alignment shrinkToFit="1"/>
    </xf>
    <xf numFmtId="0" fontId="9" fillId="0" borderId="20" xfId="2" applyFont="1" applyFill="1" applyBorder="1" applyAlignment="1"/>
    <xf numFmtId="188" fontId="13" fillId="0" borderId="1" xfId="3" applyNumberFormat="1" applyFont="1" applyFill="1" applyBorder="1" applyAlignment="1"/>
    <xf numFmtId="0" fontId="13" fillId="0" borderId="1" xfId="2" applyFont="1" applyFill="1" applyBorder="1" applyAlignment="1"/>
    <xf numFmtId="0" fontId="13" fillId="0" borderId="1" xfId="0" applyFont="1" applyBorder="1" applyAlignment="1">
      <alignment horizontal="left" shrinkToFit="1"/>
    </xf>
    <xf numFmtId="0" fontId="13" fillId="0" borderId="4" xfId="0" applyFont="1" applyBorder="1" applyAlignment="1">
      <alignment horizontal="left"/>
    </xf>
    <xf numFmtId="0" fontId="12" fillId="0" borderId="1" xfId="2" applyFont="1" applyFill="1" applyBorder="1" applyAlignment="1" applyProtection="1">
      <alignment horizontal="left"/>
    </xf>
    <xf numFmtId="188" fontId="12" fillId="0" borderId="1" xfId="3" applyNumberFormat="1" applyFont="1" applyFill="1" applyBorder="1" applyAlignment="1"/>
    <xf numFmtId="188" fontId="12" fillId="0" borderId="1" xfId="3" applyNumberFormat="1" applyFont="1" applyBorder="1"/>
    <xf numFmtId="43" fontId="12" fillId="0" borderId="1" xfId="3" applyNumberFormat="1" applyFont="1" applyBorder="1"/>
    <xf numFmtId="0" fontId="10" fillId="0" borderId="20" xfId="0" applyFont="1" applyBorder="1" applyAlignment="1">
      <alignment shrinkToFit="1"/>
    </xf>
    <xf numFmtId="188" fontId="8" fillId="0" borderId="0" xfId="3" applyNumberFormat="1" applyFont="1"/>
    <xf numFmtId="0" fontId="12" fillId="0" borderId="4" xfId="2" applyFont="1" applyFill="1" applyBorder="1" applyAlignment="1"/>
    <xf numFmtId="0" fontId="12" fillId="0" borderId="1" xfId="2" applyFont="1" applyFill="1" applyBorder="1" applyAlignment="1"/>
    <xf numFmtId="0" fontId="12" fillId="0" borderId="0" xfId="0" applyFont="1" applyAlignment="1">
      <alignment shrinkToFit="1"/>
    </xf>
    <xf numFmtId="188" fontId="12" fillId="0" borderId="0" xfId="3" applyNumberFormat="1" applyFont="1"/>
    <xf numFmtId="0" fontId="12" fillId="0" borderId="0" xfId="0" applyFont="1"/>
    <xf numFmtId="188" fontId="12" fillId="0" borderId="4" xfId="3" applyNumberFormat="1" applyFont="1" applyFill="1" applyBorder="1" applyAlignment="1"/>
    <xf numFmtId="188" fontId="12" fillId="0" borderId="4" xfId="3" applyNumberFormat="1" applyFont="1" applyBorder="1"/>
    <xf numFmtId="43" fontId="12" fillId="0" borderId="4" xfId="3" applyNumberFormat="1" applyFont="1" applyBorder="1"/>
    <xf numFmtId="0" fontId="9" fillId="0" borderId="21" xfId="0" applyFont="1" applyBorder="1" applyAlignment="1">
      <alignment shrinkToFit="1"/>
    </xf>
    <xf numFmtId="0" fontId="12" fillId="0" borderId="20" xfId="2" applyFont="1" applyFill="1" applyBorder="1" applyAlignment="1"/>
    <xf numFmtId="0" fontId="10" fillId="0" borderId="0" xfId="0" applyFont="1" applyAlignment="1">
      <alignment shrinkToFit="1"/>
    </xf>
    <xf numFmtId="0" fontId="13" fillId="0" borderId="0" xfId="2" applyFont="1" applyFill="1" applyBorder="1" applyAlignment="1"/>
    <xf numFmtId="188" fontId="13" fillId="0" borderId="0" xfId="3" applyNumberFormat="1" applyFont="1" applyFill="1" applyBorder="1" applyAlignment="1"/>
    <xf numFmtId="188" fontId="13" fillId="0" borderId="0" xfId="3" applyNumberFormat="1" applyFont="1"/>
    <xf numFmtId="43" fontId="13" fillId="0" borderId="0" xfId="3" applyNumberFormat="1" applyFont="1"/>
    <xf numFmtId="0" fontId="8" fillId="0" borderId="0" xfId="2" applyFont="1" applyFill="1" applyBorder="1" applyAlignment="1">
      <alignment horizontal="centerContinuous" vertical="center"/>
    </xf>
    <xf numFmtId="0" fontId="16" fillId="0" borderId="4" xfId="0" applyFont="1" applyBorder="1" applyAlignment="1">
      <alignment horizontal="left"/>
    </xf>
    <xf numFmtId="0" fontId="17" fillId="0" borderId="0" xfId="4" applyFont="1"/>
    <xf numFmtId="0" fontId="18" fillId="0" borderId="0" xfId="4" applyFont="1"/>
    <xf numFmtId="0" fontId="19" fillId="0" borderId="0" xfId="4" applyFont="1"/>
    <xf numFmtId="0" fontId="8" fillId="0" borderId="0" xfId="4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13" fillId="0" borderId="0" xfId="3" applyNumberFormat="1" applyFont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0" fillId="0" borderId="19" xfId="4" applyFont="1" applyBorder="1" applyAlignment="1">
      <alignment horizontal="center"/>
    </xf>
    <xf numFmtId="0" fontId="9" fillId="0" borderId="21" xfId="0" applyFont="1" applyBorder="1"/>
    <xf numFmtId="0" fontId="8" fillId="0" borderId="0" xfId="4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/>
    </xf>
    <xf numFmtId="0" fontId="8" fillId="0" borderId="23" xfId="1" applyFont="1" applyBorder="1" applyAlignment="1">
      <alignment horizontal="right"/>
    </xf>
    <xf numFmtId="0" fontId="8" fillId="0" borderId="24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1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0" fillId="0" borderId="24" xfId="4" applyFont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5" xfId="4" applyFont="1" applyBorder="1" applyAlignment="1">
      <alignment horizontal="center"/>
    </xf>
    <xf numFmtId="0" fontId="10" fillId="0" borderId="18" xfId="4" applyFont="1" applyBorder="1" applyAlignment="1">
      <alignment horizontal="center"/>
    </xf>
    <xf numFmtId="0" fontId="10" fillId="0" borderId="6" xfId="4" applyFont="1" applyBorder="1" applyAlignment="1">
      <alignment horizontal="center"/>
    </xf>
    <xf numFmtId="188" fontId="9" fillId="0" borderId="5" xfId="3" applyNumberFormat="1" applyFont="1" applyFill="1" applyBorder="1"/>
    <xf numFmtId="0" fontId="10" fillId="0" borderId="5" xfId="4" applyFont="1" applyBorder="1" applyAlignment="1">
      <alignment vertical="center"/>
    </xf>
    <xf numFmtId="188" fontId="9" fillId="0" borderId="0" xfId="3" applyNumberFormat="1" applyFont="1"/>
    <xf numFmtId="188" fontId="10" fillId="0" borderId="0" xfId="3" applyNumberFormat="1" applyFont="1" applyAlignment="1">
      <alignment horizontal="right"/>
    </xf>
    <xf numFmtId="188" fontId="10" fillId="0" borderId="0" xfId="3" applyNumberFormat="1" applyFont="1" applyAlignment="1">
      <alignment horizontal="center"/>
    </xf>
    <xf numFmtId="188" fontId="9" fillId="0" borderId="0" xfId="3" applyNumberFormat="1" applyFont="1" applyAlignment="1">
      <alignment horizontal="right"/>
    </xf>
    <xf numFmtId="188" fontId="9" fillId="0" borderId="0" xfId="3" applyNumberFormat="1" applyFont="1" applyAlignment="1">
      <alignment vertical="center"/>
    </xf>
    <xf numFmtId="188" fontId="18" fillId="0" borderId="0" xfId="3" applyNumberFormat="1" applyFont="1"/>
    <xf numFmtId="188" fontId="9" fillId="0" borderId="5" xfId="4" applyNumberFormat="1" applyFont="1" applyFill="1" applyBorder="1"/>
    <xf numFmtId="188" fontId="9" fillId="0" borderId="5" xfId="4" applyNumberFormat="1" applyFont="1" applyFill="1" applyBorder="1" applyAlignment="1">
      <alignment vertical="center"/>
    </xf>
    <xf numFmtId="190" fontId="9" fillId="0" borderId="5" xfId="4" applyNumberFormat="1" applyFont="1" applyFill="1" applyBorder="1"/>
    <xf numFmtId="190" fontId="9" fillId="0" borderId="3" xfId="4" applyNumberFormat="1" applyFont="1" applyFill="1" applyBorder="1"/>
    <xf numFmtId="190" fontId="9" fillId="0" borderId="21" xfId="4" applyNumberFormat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188" fontId="7" fillId="0" borderId="11" xfId="3" applyNumberFormat="1" applyFont="1" applyBorder="1"/>
    <xf numFmtId="188" fontId="7" fillId="0" borderId="12" xfId="3" applyNumberFormat="1" applyFont="1" applyBorder="1"/>
    <xf numFmtId="188" fontId="7" fillId="0" borderId="11" xfId="3" applyNumberFormat="1" applyFont="1" applyBorder="1" applyAlignment="1">
      <alignment horizontal="center"/>
    </xf>
    <xf numFmtId="188" fontId="10" fillId="0" borderId="0" xfId="3" applyNumberFormat="1" applyFont="1" applyAlignment="1">
      <alignment horizontal="left"/>
    </xf>
    <xf numFmtId="188" fontId="8" fillId="0" borderId="3" xfId="3" applyNumberFormat="1" applyFont="1" applyBorder="1" applyAlignment="1">
      <alignment horizontal="center"/>
    </xf>
    <xf numFmtId="188" fontId="8" fillId="0" borderId="5" xfId="3" applyNumberFormat="1" applyFont="1" applyBorder="1" applyAlignment="1">
      <alignment horizontal="center"/>
    </xf>
    <xf numFmtId="188" fontId="9" fillId="0" borderId="6" xfId="3" applyNumberFormat="1" applyFont="1" applyBorder="1" applyAlignment="1">
      <alignment horizontal="center"/>
    </xf>
    <xf numFmtId="188" fontId="9" fillId="0" borderId="5" xfId="3" applyNumberFormat="1" applyFont="1" applyBorder="1"/>
    <xf numFmtId="188" fontId="9" fillId="0" borderId="5" xfId="3" applyNumberFormat="1" applyFont="1" applyBorder="1" applyAlignment="1">
      <alignment vertical="center"/>
    </xf>
    <xf numFmtId="188" fontId="10" fillId="0" borderId="5" xfId="3" applyNumberFormat="1" applyFont="1" applyBorder="1" applyAlignment="1">
      <alignment vertical="center"/>
    </xf>
    <xf numFmtId="188" fontId="9" fillId="0" borderId="6" xfId="3" applyNumberFormat="1" applyFont="1" applyBorder="1"/>
    <xf numFmtId="0" fontId="9" fillId="0" borderId="19" xfId="4" applyFont="1" applyBorder="1" applyAlignment="1">
      <alignment horizontal="center"/>
    </xf>
    <xf numFmtId="0" fontId="9" fillId="0" borderId="17" xfId="4" applyFont="1" applyFill="1" applyBorder="1"/>
    <xf numFmtId="0" fontId="9" fillId="0" borderId="17" xfId="4" applyFont="1" applyFill="1" applyBorder="1" applyAlignment="1">
      <alignment vertical="center"/>
    </xf>
    <xf numFmtId="0" fontId="10" fillId="0" borderId="17" xfId="4" applyFont="1" applyBorder="1" applyAlignment="1">
      <alignment vertical="center"/>
    </xf>
    <xf numFmtId="0" fontId="9" fillId="0" borderId="18" xfId="4" applyFont="1" applyFill="1" applyBorder="1"/>
  </cellXfs>
  <cellStyles count="5">
    <cellStyle name="Normal_คำขอกิจกรรม54" xfId="1"/>
    <cellStyle name="Normal_เปรียบเทียบงบ48-49(ปรับระบบ)" xfId="2"/>
    <cellStyle name="เครื่องหมายจุลภาค" xfId="3" builtinId="3"/>
    <cellStyle name="ปกติ" xfId="0" builtinId="0"/>
    <cellStyle name="ปกติ_รายละเอียดงบรายจ่าย-รายการ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158</xdr:row>
      <xdr:rowOff>0</xdr:rowOff>
    </xdr:from>
    <xdr:to>
      <xdr:col>6</xdr:col>
      <xdr:colOff>57150</xdr:colOff>
      <xdr:row>159</xdr:row>
      <xdr:rowOff>66675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448925" y="28422600"/>
          <a:ext cx="571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164</xdr:row>
      <xdr:rowOff>57150</xdr:rowOff>
    </xdr:from>
    <xdr:to>
      <xdr:col>6</xdr:col>
      <xdr:colOff>57150</xdr:colOff>
      <xdr:row>165</xdr:row>
      <xdr:rowOff>142875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0448925" y="29889450"/>
          <a:ext cx="571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1257300</xdr:colOff>
      <xdr:row>4</xdr:row>
      <xdr:rowOff>85725</xdr:rowOff>
    </xdr:from>
    <xdr:to>
      <xdr:col>1</xdr:col>
      <xdr:colOff>1371600</xdr:colOff>
      <xdr:row>4</xdr:row>
      <xdr:rowOff>209550</xdr:rowOff>
    </xdr:to>
    <xdr:sp macro="" textlink="">
      <xdr:nvSpPr>
        <xdr:cNvPr id="12" name="Rectangle 15"/>
        <xdr:cNvSpPr>
          <a:spLocks noChangeArrowheads="1"/>
        </xdr:cNvSpPr>
      </xdr:nvSpPr>
      <xdr:spPr bwMode="auto">
        <a:xfrm>
          <a:off x="1314450" y="1000125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552450</xdr:colOff>
      <xdr:row>3</xdr:row>
      <xdr:rowOff>85725</xdr:rowOff>
    </xdr:from>
    <xdr:to>
      <xdr:col>1</xdr:col>
      <xdr:colOff>666750</xdr:colOff>
      <xdr:row>3</xdr:row>
      <xdr:rowOff>209550</xdr:rowOff>
    </xdr:to>
    <xdr:sp macro="" textlink="">
      <xdr:nvSpPr>
        <xdr:cNvPr id="13" name="Rectangle 15"/>
        <xdr:cNvSpPr>
          <a:spLocks noChangeArrowheads="1"/>
        </xdr:cNvSpPr>
      </xdr:nvSpPr>
      <xdr:spPr bwMode="auto">
        <a:xfrm>
          <a:off x="609600" y="723900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3</xdr:row>
      <xdr:rowOff>85725</xdr:rowOff>
    </xdr:from>
    <xdr:to>
      <xdr:col>1</xdr:col>
      <xdr:colOff>1019175</xdr:colOff>
      <xdr:row>3</xdr:row>
      <xdr:rowOff>209550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962025" y="723900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4</xdr:row>
      <xdr:rowOff>95250</xdr:rowOff>
    </xdr:from>
    <xdr:to>
      <xdr:col>1</xdr:col>
      <xdr:colOff>676275</xdr:colOff>
      <xdr:row>4</xdr:row>
      <xdr:rowOff>219075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619125" y="1009650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914400</xdr:colOff>
      <xdr:row>4</xdr:row>
      <xdr:rowOff>95250</xdr:rowOff>
    </xdr:from>
    <xdr:to>
      <xdr:col>1</xdr:col>
      <xdr:colOff>1028700</xdr:colOff>
      <xdr:row>4</xdr:row>
      <xdr:rowOff>219075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971550" y="1009650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1628775</xdr:colOff>
      <xdr:row>4</xdr:row>
      <xdr:rowOff>85725</xdr:rowOff>
    </xdr:from>
    <xdr:to>
      <xdr:col>1</xdr:col>
      <xdr:colOff>1743075</xdr:colOff>
      <xdr:row>4</xdr:row>
      <xdr:rowOff>209550</xdr:rowOff>
    </xdr:to>
    <xdr:sp macro="" textlink="">
      <xdr:nvSpPr>
        <xdr:cNvPr id="17" name="Rectangle 15"/>
        <xdr:cNvSpPr>
          <a:spLocks noChangeArrowheads="1"/>
        </xdr:cNvSpPr>
      </xdr:nvSpPr>
      <xdr:spPr bwMode="auto">
        <a:xfrm>
          <a:off x="1685925" y="1000125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113</xdr:row>
      <xdr:rowOff>0</xdr:rowOff>
    </xdr:from>
    <xdr:to>
      <xdr:col>5</xdr:col>
      <xdr:colOff>57150</xdr:colOff>
      <xdr:row>114</xdr:row>
      <xdr:rowOff>66675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10448925" y="28422600"/>
          <a:ext cx="571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57150</xdr:rowOff>
    </xdr:from>
    <xdr:to>
      <xdr:col>5</xdr:col>
      <xdr:colOff>57150</xdr:colOff>
      <xdr:row>120</xdr:row>
      <xdr:rowOff>142875</xdr:rowOff>
    </xdr:to>
    <xdr:sp macro="" textlink="">
      <xdr:nvSpPr>
        <xdr:cNvPr id="2290" name="Text Box 4"/>
        <xdr:cNvSpPr txBox="1">
          <a:spLocks noChangeArrowheads="1"/>
        </xdr:cNvSpPr>
      </xdr:nvSpPr>
      <xdr:spPr bwMode="auto">
        <a:xfrm>
          <a:off x="10448925" y="29889450"/>
          <a:ext cx="571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35</xdr:row>
      <xdr:rowOff>142875</xdr:rowOff>
    </xdr:from>
    <xdr:to>
      <xdr:col>4</xdr:col>
      <xdr:colOff>200025</xdr:colOff>
      <xdr:row>51</xdr:row>
      <xdr:rowOff>152400</xdr:rowOff>
    </xdr:to>
    <xdr:sp macro="" textlink="">
      <xdr:nvSpPr>
        <xdr:cNvPr id="2293" name="AutoShape 12"/>
        <xdr:cNvSpPr>
          <a:spLocks/>
        </xdr:cNvSpPr>
      </xdr:nvSpPr>
      <xdr:spPr bwMode="auto">
        <a:xfrm>
          <a:off x="6086475" y="8791575"/>
          <a:ext cx="142875" cy="4276725"/>
        </a:xfrm>
        <a:prstGeom prst="rightBrace">
          <a:avLst>
            <a:gd name="adj1" fmla="val 12624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52</xdr:row>
      <xdr:rowOff>28575</xdr:rowOff>
    </xdr:from>
    <xdr:to>
      <xdr:col>4</xdr:col>
      <xdr:colOff>171450</xdr:colOff>
      <xdr:row>56</xdr:row>
      <xdr:rowOff>228600</xdr:rowOff>
    </xdr:to>
    <xdr:sp macro="" textlink="">
      <xdr:nvSpPr>
        <xdr:cNvPr id="2294" name="AutoShape 13"/>
        <xdr:cNvSpPr>
          <a:spLocks/>
        </xdr:cNvSpPr>
      </xdr:nvSpPr>
      <xdr:spPr bwMode="auto">
        <a:xfrm>
          <a:off x="6076950" y="13211175"/>
          <a:ext cx="123825" cy="1266825"/>
        </a:xfrm>
        <a:prstGeom prst="rightBrace">
          <a:avLst>
            <a:gd name="adj1" fmla="val 642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59</xdr:row>
      <xdr:rowOff>209550</xdr:rowOff>
    </xdr:from>
    <xdr:to>
      <xdr:col>4</xdr:col>
      <xdr:colOff>285750</xdr:colOff>
      <xdr:row>75</xdr:row>
      <xdr:rowOff>152400</xdr:rowOff>
    </xdr:to>
    <xdr:sp macro="" textlink="">
      <xdr:nvSpPr>
        <xdr:cNvPr id="2295" name="AutoShape 14"/>
        <xdr:cNvSpPr>
          <a:spLocks/>
        </xdr:cNvSpPr>
      </xdr:nvSpPr>
      <xdr:spPr bwMode="auto">
        <a:xfrm>
          <a:off x="6096000" y="15259050"/>
          <a:ext cx="219075" cy="4210050"/>
        </a:xfrm>
        <a:prstGeom prst="rightBrace">
          <a:avLst>
            <a:gd name="adj1" fmla="val 483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84</xdr:row>
      <xdr:rowOff>28575</xdr:rowOff>
    </xdr:from>
    <xdr:to>
      <xdr:col>4</xdr:col>
      <xdr:colOff>285750</xdr:colOff>
      <xdr:row>100</xdr:row>
      <xdr:rowOff>171450</xdr:rowOff>
    </xdr:to>
    <xdr:sp macro="" textlink="">
      <xdr:nvSpPr>
        <xdr:cNvPr id="2296" name="AutoShape 16"/>
        <xdr:cNvSpPr>
          <a:spLocks/>
        </xdr:cNvSpPr>
      </xdr:nvSpPr>
      <xdr:spPr bwMode="auto">
        <a:xfrm>
          <a:off x="6153150" y="21545550"/>
          <a:ext cx="161925" cy="3952875"/>
        </a:xfrm>
        <a:prstGeom prst="rightBrace">
          <a:avLst>
            <a:gd name="adj1" fmla="val 45320"/>
            <a:gd name="adj2" fmla="val 50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104775</xdr:colOff>
      <xdr:row>101</xdr:row>
      <xdr:rowOff>47625</xdr:rowOff>
    </xdr:from>
    <xdr:to>
      <xdr:col>4</xdr:col>
      <xdr:colOff>276225</xdr:colOff>
      <xdr:row>111</xdr:row>
      <xdr:rowOff>133350</xdr:rowOff>
    </xdr:to>
    <xdr:sp macro="" textlink="">
      <xdr:nvSpPr>
        <xdr:cNvPr id="2297" name="AutoShape 17"/>
        <xdr:cNvSpPr>
          <a:spLocks/>
        </xdr:cNvSpPr>
      </xdr:nvSpPr>
      <xdr:spPr bwMode="auto">
        <a:xfrm>
          <a:off x="6134100" y="25612725"/>
          <a:ext cx="171450" cy="2466975"/>
        </a:xfrm>
        <a:prstGeom prst="rightBrace">
          <a:avLst>
            <a:gd name="adj1" fmla="val 211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113</xdr:row>
      <xdr:rowOff>66675</xdr:rowOff>
    </xdr:from>
    <xdr:to>
      <xdr:col>4</xdr:col>
      <xdr:colOff>238125</xdr:colOff>
      <xdr:row>119</xdr:row>
      <xdr:rowOff>190500</xdr:rowOff>
    </xdr:to>
    <xdr:sp macro="" textlink="">
      <xdr:nvSpPr>
        <xdr:cNvPr id="2298" name="AutoShape 19"/>
        <xdr:cNvSpPr>
          <a:spLocks/>
        </xdr:cNvSpPr>
      </xdr:nvSpPr>
      <xdr:spPr bwMode="auto">
        <a:xfrm>
          <a:off x="6076950" y="28489275"/>
          <a:ext cx="190500" cy="1533525"/>
        </a:xfrm>
        <a:prstGeom prst="rightBrace">
          <a:avLst>
            <a:gd name="adj1" fmla="val 202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77</xdr:row>
      <xdr:rowOff>47625</xdr:rowOff>
    </xdr:from>
    <xdr:to>
      <xdr:col>4</xdr:col>
      <xdr:colOff>247650</xdr:colOff>
      <xdr:row>83</xdr:row>
      <xdr:rowOff>180975</xdr:rowOff>
    </xdr:to>
    <xdr:sp macro="" textlink="">
      <xdr:nvSpPr>
        <xdr:cNvPr id="2299" name="AutoShape 20"/>
        <xdr:cNvSpPr>
          <a:spLocks/>
        </xdr:cNvSpPr>
      </xdr:nvSpPr>
      <xdr:spPr bwMode="auto">
        <a:xfrm>
          <a:off x="6067425" y="19897725"/>
          <a:ext cx="209550" cy="1562100"/>
        </a:xfrm>
        <a:prstGeom prst="rightBrace">
          <a:avLst>
            <a:gd name="adj1" fmla="val 285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29</xdr:row>
      <xdr:rowOff>85725</xdr:rowOff>
    </xdr:from>
    <xdr:to>
      <xdr:col>4</xdr:col>
      <xdr:colOff>219075</xdr:colOff>
      <xdr:row>34</xdr:row>
      <xdr:rowOff>9525</xdr:rowOff>
    </xdr:to>
    <xdr:sp macro="" textlink="">
      <xdr:nvSpPr>
        <xdr:cNvPr id="2300" name="AutoShape 22"/>
        <xdr:cNvSpPr>
          <a:spLocks/>
        </xdr:cNvSpPr>
      </xdr:nvSpPr>
      <xdr:spPr bwMode="auto">
        <a:xfrm>
          <a:off x="6057900" y="7134225"/>
          <a:ext cx="190500" cy="1257300"/>
        </a:xfrm>
        <a:prstGeom prst="rightBrace">
          <a:avLst>
            <a:gd name="adj1" fmla="val 525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1257300</xdr:colOff>
      <xdr:row>4</xdr:row>
      <xdr:rowOff>85725</xdr:rowOff>
    </xdr:from>
    <xdr:to>
      <xdr:col>1</xdr:col>
      <xdr:colOff>1371600</xdr:colOff>
      <xdr:row>4</xdr:row>
      <xdr:rowOff>209550</xdr:rowOff>
    </xdr:to>
    <xdr:sp macro="" textlink="">
      <xdr:nvSpPr>
        <xdr:cNvPr id="2301" name="Rectangle 15"/>
        <xdr:cNvSpPr>
          <a:spLocks noChangeArrowheads="1"/>
        </xdr:cNvSpPr>
      </xdr:nvSpPr>
      <xdr:spPr bwMode="auto">
        <a:xfrm>
          <a:off x="1314450" y="1000125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552450</xdr:colOff>
      <xdr:row>3</xdr:row>
      <xdr:rowOff>85725</xdr:rowOff>
    </xdr:from>
    <xdr:to>
      <xdr:col>1</xdr:col>
      <xdr:colOff>666750</xdr:colOff>
      <xdr:row>3</xdr:row>
      <xdr:rowOff>209550</xdr:rowOff>
    </xdr:to>
    <xdr:sp macro="" textlink="">
      <xdr:nvSpPr>
        <xdr:cNvPr id="2302" name="Rectangle 15"/>
        <xdr:cNvSpPr>
          <a:spLocks noChangeArrowheads="1"/>
        </xdr:cNvSpPr>
      </xdr:nvSpPr>
      <xdr:spPr bwMode="auto">
        <a:xfrm>
          <a:off x="609600" y="723900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3</xdr:row>
      <xdr:rowOff>85725</xdr:rowOff>
    </xdr:from>
    <xdr:to>
      <xdr:col>1</xdr:col>
      <xdr:colOff>1019175</xdr:colOff>
      <xdr:row>3</xdr:row>
      <xdr:rowOff>209550</xdr:rowOff>
    </xdr:to>
    <xdr:sp macro="" textlink="">
      <xdr:nvSpPr>
        <xdr:cNvPr id="2303" name="Rectangle 15"/>
        <xdr:cNvSpPr>
          <a:spLocks noChangeArrowheads="1"/>
        </xdr:cNvSpPr>
      </xdr:nvSpPr>
      <xdr:spPr bwMode="auto">
        <a:xfrm>
          <a:off x="962025" y="723900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4</xdr:row>
      <xdr:rowOff>95250</xdr:rowOff>
    </xdr:from>
    <xdr:to>
      <xdr:col>1</xdr:col>
      <xdr:colOff>676275</xdr:colOff>
      <xdr:row>4</xdr:row>
      <xdr:rowOff>219075</xdr:rowOff>
    </xdr:to>
    <xdr:sp macro="" textlink="">
      <xdr:nvSpPr>
        <xdr:cNvPr id="2304" name="Rectangle 15"/>
        <xdr:cNvSpPr>
          <a:spLocks noChangeArrowheads="1"/>
        </xdr:cNvSpPr>
      </xdr:nvSpPr>
      <xdr:spPr bwMode="auto">
        <a:xfrm>
          <a:off x="619125" y="1009650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914400</xdr:colOff>
      <xdr:row>4</xdr:row>
      <xdr:rowOff>95250</xdr:rowOff>
    </xdr:from>
    <xdr:to>
      <xdr:col>1</xdr:col>
      <xdr:colOff>1028700</xdr:colOff>
      <xdr:row>4</xdr:row>
      <xdr:rowOff>219075</xdr:rowOff>
    </xdr:to>
    <xdr:sp macro="" textlink="">
      <xdr:nvSpPr>
        <xdr:cNvPr id="2305" name="Rectangle 15"/>
        <xdr:cNvSpPr>
          <a:spLocks noChangeArrowheads="1"/>
        </xdr:cNvSpPr>
      </xdr:nvSpPr>
      <xdr:spPr bwMode="auto">
        <a:xfrm>
          <a:off x="971550" y="1009650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1628775</xdr:colOff>
      <xdr:row>4</xdr:row>
      <xdr:rowOff>85725</xdr:rowOff>
    </xdr:from>
    <xdr:to>
      <xdr:col>1</xdr:col>
      <xdr:colOff>1743075</xdr:colOff>
      <xdr:row>4</xdr:row>
      <xdr:rowOff>209550</xdr:rowOff>
    </xdr:to>
    <xdr:sp macro="" textlink="">
      <xdr:nvSpPr>
        <xdr:cNvPr id="2306" name="Rectangle 15"/>
        <xdr:cNvSpPr>
          <a:spLocks noChangeArrowheads="1"/>
        </xdr:cNvSpPr>
      </xdr:nvSpPr>
      <xdr:spPr bwMode="auto">
        <a:xfrm>
          <a:off x="1685925" y="1000125"/>
          <a:ext cx="11430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28575</xdr:rowOff>
    </xdr:from>
    <xdr:to>
      <xdr:col>2</xdr:col>
      <xdr:colOff>9525</xdr:colOff>
      <xdr:row>11</xdr:row>
      <xdr:rowOff>276225</xdr:rowOff>
    </xdr:to>
    <xdr:sp macro="" textlink="">
      <xdr:nvSpPr>
        <xdr:cNvPr id="3158" name="Line 1"/>
        <xdr:cNvSpPr>
          <a:spLocks noChangeShapeType="1"/>
        </xdr:cNvSpPr>
      </xdr:nvSpPr>
      <xdr:spPr bwMode="auto">
        <a:xfrm>
          <a:off x="95250" y="2466975"/>
          <a:ext cx="28003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1076325</xdr:colOff>
      <xdr:row>5</xdr:row>
      <xdr:rowOff>76200</xdr:rowOff>
    </xdr:from>
    <xdr:to>
      <xdr:col>1</xdr:col>
      <xdr:colOff>1209675</xdr:colOff>
      <xdr:row>5</xdr:row>
      <xdr:rowOff>200025</xdr:rowOff>
    </xdr:to>
    <xdr:sp macro="" textlink="">
      <xdr:nvSpPr>
        <xdr:cNvPr id="3159" name="Rectangle 2"/>
        <xdr:cNvSpPr>
          <a:spLocks noChangeArrowheads="1"/>
        </xdr:cNvSpPr>
      </xdr:nvSpPr>
      <xdr:spPr bwMode="auto">
        <a:xfrm>
          <a:off x="1162050" y="1381125"/>
          <a:ext cx="13335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590550</xdr:colOff>
      <xdr:row>4</xdr:row>
      <xdr:rowOff>85725</xdr:rowOff>
    </xdr:from>
    <xdr:to>
      <xdr:col>1</xdr:col>
      <xdr:colOff>723900</xdr:colOff>
      <xdr:row>4</xdr:row>
      <xdr:rowOff>209550</xdr:rowOff>
    </xdr:to>
    <xdr:sp macro="" textlink="">
      <xdr:nvSpPr>
        <xdr:cNvPr id="3160" name="Rectangle 2"/>
        <xdr:cNvSpPr>
          <a:spLocks noChangeArrowheads="1"/>
        </xdr:cNvSpPr>
      </xdr:nvSpPr>
      <xdr:spPr bwMode="auto">
        <a:xfrm>
          <a:off x="676275" y="1104900"/>
          <a:ext cx="13335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1076325</xdr:colOff>
      <xdr:row>4</xdr:row>
      <xdr:rowOff>85725</xdr:rowOff>
    </xdr:from>
    <xdr:to>
      <xdr:col>1</xdr:col>
      <xdr:colOff>1209675</xdr:colOff>
      <xdr:row>4</xdr:row>
      <xdr:rowOff>209550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1162050" y="1352550"/>
          <a:ext cx="13335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th-TH"/>
            <a:t>   </a:t>
          </a:r>
        </a:p>
      </xdr:txBody>
    </xdr:sp>
    <xdr:clientData/>
  </xdr:twoCellAnchor>
  <xdr:twoCellAnchor>
    <xdr:from>
      <xdr:col>1</xdr:col>
      <xdr:colOff>600075</xdr:colOff>
      <xdr:row>5</xdr:row>
      <xdr:rowOff>76200</xdr:rowOff>
    </xdr:from>
    <xdr:to>
      <xdr:col>1</xdr:col>
      <xdr:colOff>733425</xdr:colOff>
      <xdr:row>5</xdr:row>
      <xdr:rowOff>200025</xdr:rowOff>
    </xdr:to>
    <xdr:sp macro="" textlink="">
      <xdr:nvSpPr>
        <xdr:cNvPr id="3162" name="Rectangle 2"/>
        <xdr:cNvSpPr>
          <a:spLocks noChangeArrowheads="1"/>
        </xdr:cNvSpPr>
      </xdr:nvSpPr>
      <xdr:spPr bwMode="auto">
        <a:xfrm>
          <a:off x="685800" y="1381125"/>
          <a:ext cx="13335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1590675</xdr:colOff>
      <xdr:row>5</xdr:row>
      <xdr:rowOff>76200</xdr:rowOff>
    </xdr:from>
    <xdr:to>
      <xdr:col>1</xdr:col>
      <xdr:colOff>1724025</xdr:colOff>
      <xdr:row>5</xdr:row>
      <xdr:rowOff>200025</xdr:rowOff>
    </xdr:to>
    <xdr:sp macro="" textlink="">
      <xdr:nvSpPr>
        <xdr:cNvPr id="3163" name="Rectangle 2"/>
        <xdr:cNvSpPr>
          <a:spLocks noChangeArrowheads="1"/>
        </xdr:cNvSpPr>
      </xdr:nvSpPr>
      <xdr:spPr bwMode="auto">
        <a:xfrm>
          <a:off x="1676400" y="1381125"/>
          <a:ext cx="13335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2105025</xdr:colOff>
      <xdr:row>5</xdr:row>
      <xdr:rowOff>76200</xdr:rowOff>
    </xdr:from>
    <xdr:to>
      <xdr:col>1</xdr:col>
      <xdr:colOff>2238375</xdr:colOff>
      <xdr:row>5</xdr:row>
      <xdr:rowOff>200025</xdr:rowOff>
    </xdr:to>
    <xdr:sp macro="" textlink="">
      <xdr:nvSpPr>
        <xdr:cNvPr id="3164" name="Rectangle 2"/>
        <xdr:cNvSpPr>
          <a:spLocks noChangeArrowheads="1"/>
        </xdr:cNvSpPr>
      </xdr:nvSpPr>
      <xdr:spPr bwMode="auto">
        <a:xfrm>
          <a:off x="2190750" y="1381125"/>
          <a:ext cx="133350" cy="123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1143000</xdr:colOff>
      <xdr:row>4</xdr:row>
      <xdr:rowOff>219075</xdr:rowOff>
    </xdr:from>
    <xdr:to>
      <xdr:col>1</xdr:col>
      <xdr:colOff>1314450</xdr:colOff>
      <xdr:row>5</xdr:row>
      <xdr:rowOff>200025</xdr:rowOff>
    </xdr:to>
    <xdr:cxnSp macro="">
      <xdr:nvCxnSpPr>
        <xdr:cNvPr id="10" name="ตัวเชื่อมต่อตรง 9"/>
        <xdr:cNvCxnSpPr>
          <a:stCxn id="3159" idx="2"/>
        </xdr:cNvCxnSpPr>
      </xdr:nvCxnSpPr>
      <xdr:spPr>
        <a:xfrm rot="5400000" flipH="1" flipV="1">
          <a:off x="1181100" y="1285875"/>
          <a:ext cx="2667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238125</xdr:rowOff>
    </xdr:from>
    <xdr:to>
      <xdr:col>1</xdr:col>
      <xdr:colOff>1590675</xdr:colOff>
      <xdr:row>7</xdr:row>
      <xdr:rowOff>0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104775" y="1152525"/>
          <a:ext cx="14763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219075</xdr:rowOff>
    </xdr:from>
    <xdr:to>
      <xdr:col>1</xdr:col>
      <xdr:colOff>1590675</xdr:colOff>
      <xdr:row>12</xdr:row>
      <xdr:rowOff>0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4638675" y="197167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0"/>
  <sheetViews>
    <sheetView tabSelected="1" topLeftCell="A10" zoomScale="80" zoomScaleNormal="80" workbookViewId="0">
      <selection activeCell="F17" sqref="F17"/>
    </sheetView>
  </sheetViews>
  <sheetFormatPr defaultRowHeight="18.75"/>
  <cols>
    <col min="1" max="1" width="0.85546875" style="36" customWidth="1"/>
    <col min="2" max="2" width="54.42578125" style="36" customWidth="1"/>
    <col min="3" max="3" width="17.140625" style="36" customWidth="1"/>
    <col min="4" max="4" width="18" style="36" customWidth="1"/>
    <col min="5" max="5" width="43.140625" style="36" customWidth="1"/>
    <col min="6" max="6" width="14.85546875" style="201" customWidth="1"/>
    <col min="7" max="7" width="13.140625" style="36" customWidth="1"/>
    <col min="8" max="16384" width="9.140625" style="36"/>
  </cols>
  <sheetData>
    <row r="1" spans="2:7" ht="6.75" customHeight="1"/>
    <row r="2" spans="2:7" ht="21.75" customHeight="1">
      <c r="B2" s="175" t="s">
        <v>220</v>
      </c>
      <c r="C2" s="175"/>
      <c r="D2" s="175"/>
      <c r="E2" s="175"/>
      <c r="F2" s="175"/>
    </row>
    <row r="3" spans="2:7" ht="21.75" customHeight="1">
      <c r="B3" s="37"/>
      <c r="C3" s="39" t="s">
        <v>260</v>
      </c>
      <c r="D3" s="37"/>
      <c r="E3" s="202" t="s">
        <v>66</v>
      </c>
    </row>
    <row r="4" spans="2:7" ht="21.75" customHeight="1">
      <c r="B4" s="39" t="s">
        <v>235</v>
      </c>
      <c r="C4" s="39" t="s">
        <v>259</v>
      </c>
      <c r="D4" s="37"/>
      <c r="E4" s="202" t="s">
        <v>237</v>
      </c>
    </row>
    <row r="5" spans="2:7" ht="21.75" customHeight="1">
      <c r="B5" s="39" t="s">
        <v>236</v>
      </c>
      <c r="C5" s="37"/>
      <c r="D5" s="37"/>
      <c r="E5" s="203"/>
    </row>
    <row r="6" spans="2:7" ht="21.75" customHeight="1">
      <c r="B6" s="39" t="s">
        <v>61</v>
      </c>
      <c r="C6" s="37"/>
      <c r="D6" s="37"/>
      <c r="E6" s="203"/>
    </row>
    <row r="7" spans="2:7" ht="21.75" customHeight="1">
      <c r="B7" s="39" t="s">
        <v>273</v>
      </c>
      <c r="C7" s="37"/>
      <c r="D7" s="37"/>
      <c r="E7" s="203"/>
    </row>
    <row r="8" spans="2:7" ht="20.100000000000001" customHeight="1">
      <c r="B8" s="40" t="s">
        <v>63</v>
      </c>
      <c r="E8" s="204" t="s">
        <v>67</v>
      </c>
    </row>
    <row r="9" spans="2:7" ht="21.75" customHeight="1">
      <c r="B9" s="42"/>
      <c r="C9" s="173" t="s">
        <v>0</v>
      </c>
      <c r="D9" s="174"/>
      <c r="E9" s="193" t="s">
        <v>50</v>
      </c>
      <c r="F9" s="194"/>
    </row>
    <row r="10" spans="2:7">
      <c r="B10" s="43" t="s">
        <v>2</v>
      </c>
      <c r="C10" s="42" t="s">
        <v>59</v>
      </c>
      <c r="D10" s="42" t="s">
        <v>202</v>
      </c>
      <c r="E10" s="195"/>
      <c r="F10" s="196"/>
      <c r="G10" s="55"/>
    </row>
    <row r="11" spans="2:7">
      <c r="B11" s="45" t="s">
        <v>56</v>
      </c>
      <c r="C11" s="46"/>
      <c r="D11" s="46"/>
      <c r="E11" s="197"/>
      <c r="F11" s="198"/>
      <c r="G11" s="55"/>
    </row>
    <row r="12" spans="2:7">
      <c r="B12" s="47" t="s">
        <v>60</v>
      </c>
      <c r="C12" s="48"/>
      <c r="D12" s="211">
        <f>+D13+D81</f>
        <v>16044200</v>
      </c>
      <c r="E12" s="233"/>
      <c r="F12" s="228"/>
      <c r="G12" s="55"/>
    </row>
    <row r="13" spans="2:7">
      <c r="B13" s="51" t="s">
        <v>233</v>
      </c>
      <c r="C13" s="52"/>
      <c r="D13" s="210">
        <f>+D14</f>
        <v>2879200</v>
      </c>
      <c r="E13" s="234"/>
      <c r="F13" s="229"/>
      <c r="G13" s="55"/>
    </row>
    <row r="14" spans="2:7">
      <c r="B14" s="51" t="s">
        <v>3</v>
      </c>
      <c r="C14" s="52"/>
      <c r="D14" s="209">
        <f>+D18+D51</f>
        <v>2879200</v>
      </c>
      <c r="E14" s="234"/>
      <c r="F14" s="229"/>
      <c r="G14" s="55"/>
    </row>
    <row r="15" spans="2:7">
      <c r="B15" s="51" t="s">
        <v>4</v>
      </c>
      <c r="C15" s="52"/>
      <c r="D15" s="54"/>
      <c r="E15" s="234"/>
      <c r="F15" s="229"/>
      <c r="G15" s="55"/>
    </row>
    <row r="16" spans="2:7">
      <c r="B16" s="55" t="s">
        <v>172</v>
      </c>
      <c r="C16" s="52"/>
      <c r="D16" s="54"/>
      <c r="E16" s="234"/>
      <c r="F16" s="229"/>
      <c r="G16" s="55"/>
    </row>
    <row r="17" spans="2:7">
      <c r="B17" s="55" t="s">
        <v>22</v>
      </c>
      <c r="C17" s="52"/>
      <c r="D17" s="54"/>
      <c r="E17" s="234"/>
      <c r="F17" s="229" t="s">
        <v>1</v>
      </c>
      <c r="G17" s="55"/>
    </row>
    <row r="18" spans="2:7">
      <c r="B18" s="51" t="s">
        <v>5</v>
      </c>
      <c r="C18" s="52"/>
      <c r="D18" s="207">
        <f>SUM(D22:D45)</f>
        <v>2770000</v>
      </c>
      <c r="E18" s="234"/>
      <c r="F18" s="229"/>
      <c r="G18" s="55"/>
    </row>
    <row r="19" spans="2:7" s="59" customFormat="1">
      <c r="B19" s="56" t="s">
        <v>6</v>
      </c>
      <c r="C19" s="57"/>
      <c r="D19" s="58"/>
      <c r="E19" s="235"/>
      <c r="F19" s="230" t="s">
        <v>1</v>
      </c>
      <c r="G19" s="56"/>
    </row>
    <row r="20" spans="2:7" s="59" customFormat="1">
      <c r="B20" s="56" t="s">
        <v>7</v>
      </c>
      <c r="C20" s="57"/>
      <c r="D20" s="58"/>
      <c r="E20" s="235"/>
      <c r="F20" s="230" t="s">
        <v>1</v>
      </c>
      <c r="G20" s="56"/>
    </row>
    <row r="21" spans="2:7" s="59" customFormat="1">
      <c r="B21" s="56" t="s">
        <v>8</v>
      </c>
      <c r="C21" s="57"/>
      <c r="D21" s="58"/>
      <c r="E21" s="235"/>
      <c r="F21" s="230" t="s">
        <v>1</v>
      </c>
      <c r="G21" s="56"/>
    </row>
    <row r="22" spans="2:7" s="59" customFormat="1">
      <c r="B22" s="56" t="s">
        <v>23</v>
      </c>
      <c r="C22" s="57"/>
      <c r="D22" s="208">
        <f>+F22+F25</f>
        <v>160000</v>
      </c>
      <c r="E22" s="236" t="s">
        <v>274</v>
      </c>
      <c r="F22" s="230">
        <f>+F23+F24</f>
        <v>100000</v>
      </c>
      <c r="G22" s="56"/>
    </row>
    <row r="23" spans="2:7" s="59" customFormat="1">
      <c r="B23" s="56"/>
      <c r="C23" s="57"/>
      <c r="D23" s="58"/>
      <c r="E23" s="235" t="s">
        <v>284</v>
      </c>
      <c r="F23" s="230">
        <f>10*10000</f>
        <v>100000</v>
      </c>
      <c r="G23" s="56"/>
    </row>
    <row r="24" spans="2:7" s="59" customFormat="1">
      <c r="B24" s="56"/>
      <c r="C24" s="57"/>
      <c r="D24" s="58"/>
      <c r="E24" s="235"/>
      <c r="F24" s="230"/>
      <c r="G24" s="56"/>
    </row>
    <row r="25" spans="2:7" s="59" customFormat="1">
      <c r="B25" s="56"/>
      <c r="C25" s="57"/>
      <c r="D25" s="58"/>
      <c r="E25" s="236" t="s">
        <v>280</v>
      </c>
      <c r="F25" s="230">
        <f>SUM(F26:F27)</f>
        <v>60000</v>
      </c>
      <c r="G25" s="56"/>
    </row>
    <row r="26" spans="2:7" s="59" customFormat="1">
      <c r="B26" s="56"/>
      <c r="C26" s="57"/>
      <c r="D26" s="58"/>
      <c r="E26" s="235" t="s">
        <v>283</v>
      </c>
      <c r="F26" s="230">
        <f>1*50000</f>
        <v>50000</v>
      </c>
      <c r="G26" s="56"/>
    </row>
    <row r="27" spans="2:7" s="59" customFormat="1">
      <c r="B27" s="56"/>
      <c r="C27" s="57"/>
      <c r="D27" s="58"/>
      <c r="E27" s="235" t="s">
        <v>285</v>
      </c>
      <c r="F27" s="230">
        <f>1*10000</f>
        <v>10000</v>
      </c>
      <c r="G27" s="56"/>
    </row>
    <row r="28" spans="2:7" s="59" customFormat="1" hidden="1">
      <c r="B28" s="56" t="s">
        <v>24</v>
      </c>
      <c r="C28" s="57"/>
      <c r="D28" s="58"/>
      <c r="E28" s="235"/>
      <c r="F28" s="230"/>
      <c r="G28" s="56"/>
    </row>
    <row r="29" spans="2:7" s="59" customFormat="1" hidden="1">
      <c r="B29" s="56" t="s">
        <v>25</v>
      </c>
      <c r="C29" s="57"/>
      <c r="D29" s="58"/>
      <c r="E29" s="235"/>
      <c r="F29" s="230"/>
      <c r="G29" s="56"/>
    </row>
    <row r="30" spans="2:7" s="59" customFormat="1" hidden="1">
      <c r="B30" s="56" t="s">
        <v>26</v>
      </c>
      <c r="C30" s="57"/>
      <c r="D30" s="58"/>
      <c r="E30" s="235"/>
      <c r="F30" s="230"/>
      <c r="G30" s="56"/>
    </row>
    <row r="31" spans="2:7" s="59" customFormat="1" hidden="1">
      <c r="B31" s="56" t="s">
        <v>27</v>
      </c>
      <c r="C31" s="57"/>
      <c r="D31" s="58"/>
      <c r="E31" s="235"/>
      <c r="F31" s="230"/>
      <c r="G31" s="56"/>
    </row>
    <row r="32" spans="2:7" s="59" customFormat="1" hidden="1">
      <c r="B32" s="56" t="s">
        <v>173</v>
      </c>
      <c r="C32" s="57"/>
      <c r="D32" s="58"/>
      <c r="E32" s="235"/>
      <c r="F32" s="230"/>
      <c r="G32" s="56"/>
    </row>
    <row r="33" spans="2:7" s="59" customFormat="1" ht="21.6" hidden="1" customHeight="1">
      <c r="B33" s="56" t="s">
        <v>174</v>
      </c>
      <c r="C33" s="57"/>
      <c r="D33" s="58"/>
      <c r="E33" s="235"/>
      <c r="F33" s="230"/>
      <c r="G33" s="56"/>
    </row>
    <row r="34" spans="2:7" s="59" customFormat="1" ht="21.6" hidden="1" customHeight="1">
      <c r="B34" s="56" t="s">
        <v>175</v>
      </c>
      <c r="C34" s="57"/>
      <c r="D34" s="58"/>
      <c r="E34" s="235"/>
      <c r="F34" s="230"/>
      <c r="G34" s="56"/>
    </row>
    <row r="35" spans="2:7" s="59" customFormat="1" ht="21.6" customHeight="1">
      <c r="B35" s="56" t="s">
        <v>176</v>
      </c>
      <c r="C35" s="57"/>
      <c r="D35" s="208">
        <f>+F35+F37+F42</f>
        <v>2610000</v>
      </c>
      <c r="E35" s="236" t="s">
        <v>274</v>
      </c>
      <c r="F35" s="205">
        <f>+F36</f>
        <v>450000</v>
      </c>
      <c r="G35" s="56"/>
    </row>
    <row r="36" spans="2:7" s="59" customFormat="1" ht="21.6" customHeight="1">
      <c r="B36" s="56"/>
      <c r="C36" s="57"/>
      <c r="D36" s="58"/>
      <c r="E36" s="56" t="s">
        <v>296</v>
      </c>
      <c r="F36" s="205">
        <f>5*7500*12</f>
        <v>450000</v>
      </c>
      <c r="G36" s="56"/>
    </row>
    <row r="37" spans="2:7" s="59" customFormat="1" ht="21.6" customHeight="1">
      <c r="B37" s="56"/>
      <c r="C37" s="57"/>
      <c r="D37" s="58"/>
      <c r="E37" s="236" t="s">
        <v>280</v>
      </c>
      <c r="F37" s="205">
        <f>+F38+F40</f>
        <v>1080000</v>
      </c>
      <c r="G37" s="56"/>
    </row>
    <row r="38" spans="2:7" s="59" customFormat="1" ht="21.6" customHeight="1">
      <c r="B38" s="56"/>
      <c r="C38" s="57"/>
      <c r="D38" s="58"/>
      <c r="E38" s="56" t="s">
        <v>281</v>
      </c>
      <c r="F38" s="205">
        <f>+F39</f>
        <v>540000</v>
      </c>
      <c r="G38" s="56"/>
    </row>
    <row r="39" spans="2:7" s="59" customFormat="1" ht="21.6" customHeight="1">
      <c r="B39" s="56"/>
      <c r="C39" s="57"/>
      <c r="D39" s="58"/>
      <c r="E39" s="56" t="s">
        <v>297</v>
      </c>
      <c r="F39" s="205">
        <f>3*15000*12</f>
        <v>540000</v>
      </c>
      <c r="G39" s="56"/>
    </row>
    <row r="40" spans="2:7" s="59" customFormat="1" ht="21.6" customHeight="1">
      <c r="B40" s="56"/>
      <c r="C40" s="57"/>
      <c r="D40" s="58"/>
      <c r="E40" s="56" t="s">
        <v>282</v>
      </c>
      <c r="F40" s="205">
        <f>+F41</f>
        <v>540000</v>
      </c>
      <c r="G40" s="56"/>
    </row>
    <row r="41" spans="2:7" s="59" customFormat="1" ht="21.6" customHeight="1">
      <c r="B41" s="56"/>
      <c r="C41" s="57"/>
      <c r="D41" s="58"/>
      <c r="E41" s="56" t="s">
        <v>297</v>
      </c>
      <c r="F41" s="205">
        <f>3*15000*12</f>
        <v>540000</v>
      </c>
      <c r="G41" s="56"/>
    </row>
    <row r="42" spans="2:7" s="59" customFormat="1" ht="21.6" customHeight="1">
      <c r="B42" s="56"/>
      <c r="C42" s="57"/>
      <c r="D42" s="58"/>
      <c r="E42" s="236" t="s">
        <v>289</v>
      </c>
      <c r="F42" s="205">
        <f>+F43</f>
        <v>1080000</v>
      </c>
      <c r="G42" s="56"/>
    </row>
    <row r="43" spans="2:7" s="59" customFormat="1" ht="21.6" customHeight="1">
      <c r="B43" s="56"/>
      <c r="C43" s="57"/>
      <c r="D43" s="58"/>
      <c r="E43" s="56" t="s">
        <v>298</v>
      </c>
      <c r="F43" s="205">
        <f>6*15000*12</f>
        <v>1080000</v>
      </c>
      <c r="G43" s="56"/>
    </row>
    <row r="44" spans="2:7" s="59" customFormat="1" ht="21.6" customHeight="1">
      <c r="B44" s="56"/>
      <c r="C44" s="57"/>
      <c r="D44" s="58"/>
      <c r="E44" s="56"/>
      <c r="F44" s="205"/>
      <c r="G44" s="56"/>
    </row>
    <row r="45" spans="2:7" s="59" customFormat="1" ht="21.6" customHeight="1">
      <c r="B45" s="56"/>
      <c r="C45" s="57"/>
      <c r="D45" s="58"/>
      <c r="E45" s="56"/>
      <c r="F45" s="205"/>
      <c r="G45" s="56"/>
    </row>
    <row r="46" spans="2:7" s="59" customFormat="1" ht="21.6" customHeight="1">
      <c r="B46" s="56"/>
      <c r="C46" s="57"/>
      <c r="D46" s="58"/>
      <c r="E46" s="56"/>
      <c r="F46" s="205"/>
      <c r="G46" s="56"/>
    </row>
    <row r="47" spans="2:7" s="59" customFormat="1" ht="21.6" customHeight="1">
      <c r="B47" s="56" t="s">
        <v>177</v>
      </c>
      <c r="C47" s="57"/>
      <c r="D47" s="58"/>
      <c r="E47" s="235"/>
      <c r="F47" s="230"/>
      <c r="G47" s="56"/>
    </row>
    <row r="48" spans="2:7" s="59" customFormat="1" ht="21.6" customHeight="1">
      <c r="B48" s="56" t="s">
        <v>178</v>
      </c>
      <c r="C48" s="57"/>
      <c r="D48" s="58"/>
      <c r="E48" s="235"/>
      <c r="F48" s="230"/>
      <c r="G48" s="56"/>
    </row>
    <row r="49" spans="2:7" s="59" customFormat="1" ht="21.6" customHeight="1">
      <c r="B49" s="56" t="s">
        <v>179</v>
      </c>
      <c r="C49" s="57"/>
      <c r="D49" s="58"/>
      <c r="E49" s="235"/>
      <c r="F49" s="230"/>
      <c r="G49" s="56"/>
    </row>
    <row r="50" spans="2:7" s="59" customFormat="1" ht="21.6" customHeight="1">
      <c r="B50" s="57" t="s">
        <v>180</v>
      </c>
      <c r="C50" s="57"/>
      <c r="D50" s="58"/>
      <c r="E50" s="235"/>
      <c r="F50" s="230" t="s">
        <v>1</v>
      </c>
      <c r="G50" s="56"/>
    </row>
    <row r="51" spans="2:7" ht="21.6" customHeight="1">
      <c r="B51" s="51" t="s">
        <v>9</v>
      </c>
      <c r="C51" s="52"/>
      <c r="D51" s="209">
        <f>SUM(D53:D60)</f>
        <v>109200</v>
      </c>
      <c r="E51" s="234"/>
      <c r="F51" s="229"/>
      <c r="G51" s="55"/>
    </row>
    <row r="52" spans="2:7" s="59" customFormat="1" ht="21.6" customHeight="1">
      <c r="B52" s="56" t="s">
        <v>10</v>
      </c>
      <c r="C52" s="57"/>
      <c r="D52" s="58"/>
      <c r="E52" s="235"/>
      <c r="F52" s="230" t="s">
        <v>1</v>
      </c>
      <c r="G52" s="56"/>
    </row>
    <row r="53" spans="2:7" s="59" customFormat="1" ht="21.6" customHeight="1">
      <c r="B53" s="56" t="s">
        <v>11</v>
      </c>
      <c r="C53" s="57"/>
      <c r="D53" s="208">
        <f>+F53</f>
        <v>39200</v>
      </c>
      <c r="E53" s="236" t="s">
        <v>289</v>
      </c>
      <c r="F53" s="230">
        <f>+F54</f>
        <v>39200</v>
      </c>
      <c r="G53" s="56"/>
    </row>
    <row r="54" spans="2:7" s="59" customFormat="1" ht="21.6" customHeight="1">
      <c r="B54" s="56"/>
      <c r="C54" s="57"/>
      <c r="D54" s="58"/>
      <c r="E54" s="236" t="s">
        <v>299</v>
      </c>
      <c r="F54" s="230">
        <v>39200</v>
      </c>
      <c r="G54" s="56"/>
    </row>
    <row r="55" spans="2:7" s="59" customFormat="1" ht="21.6" customHeight="1">
      <c r="B55" s="56" t="s">
        <v>12</v>
      </c>
      <c r="C55" s="57"/>
      <c r="D55" s="58"/>
      <c r="E55" s="235"/>
      <c r="F55" s="230" t="s">
        <v>1</v>
      </c>
      <c r="G55" s="56"/>
    </row>
    <row r="56" spans="2:7" s="59" customFormat="1" ht="21.6" customHeight="1">
      <c r="B56" s="57" t="s">
        <v>13</v>
      </c>
      <c r="C56" s="57"/>
      <c r="D56" s="208">
        <f>+F56</f>
        <v>10000</v>
      </c>
      <c r="E56" s="236" t="s">
        <v>280</v>
      </c>
      <c r="F56" s="230">
        <f>+F57</f>
        <v>10000</v>
      </c>
      <c r="G56" s="56"/>
    </row>
    <row r="57" spans="2:7" s="59" customFormat="1" ht="21.6" customHeight="1">
      <c r="B57" s="57"/>
      <c r="C57" s="57"/>
      <c r="D57" s="58"/>
      <c r="E57" s="56" t="s">
        <v>281</v>
      </c>
      <c r="F57" s="230">
        <v>10000</v>
      </c>
      <c r="G57" s="56"/>
    </row>
    <row r="58" spans="2:7" s="59" customFormat="1" ht="21.6" customHeight="1">
      <c r="B58" s="57"/>
      <c r="C58" s="57"/>
      <c r="D58" s="58"/>
      <c r="E58" s="235"/>
      <c r="F58" s="230"/>
      <c r="G58" s="56"/>
    </row>
    <row r="59" spans="2:7" s="59" customFormat="1" ht="21.6" customHeight="1">
      <c r="B59" s="57" t="s">
        <v>14</v>
      </c>
      <c r="C59" s="57"/>
      <c r="D59" s="58"/>
      <c r="E59" s="235"/>
      <c r="F59" s="230" t="s">
        <v>1</v>
      </c>
      <c r="G59" s="56"/>
    </row>
    <row r="60" spans="2:7" s="59" customFormat="1" ht="21.6" customHeight="1">
      <c r="B60" s="56" t="s">
        <v>28</v>
      </c>
      <c r="C60" s="57"/>
      <c r="D60" s="208">
        <f>+F60+F62</f>
        <v>60000</v>
      </c>
      <c r="E60" s="236" t="s">
        <v>274</v>
      </c>
      <c r="F60" s="231">
        <f>+F61</f>
        <v>50000</v>
      </c>
      <c r="G60" s="56"/>
    </row>
    <row r="61" spans="2:7" s="59" customFormat="1" ht="21.6" customHeight="1">
      <c r="B61" s="56"/>
      <c r="C61" s="57"/>
      <c r="D61" s="58"/>
      <c r="E61" s="235" t="s">
        <v>275</v>
      </c>
      <c r="F61" s="230">
        <v>50000</v>
      </c>
      <c r="G61" s="56"/>
    </row>
    <row r="62" spans="2:7" s="59" customFormat="1" ht="21.6" customHeight="1">
      <c r="B62" s="56"/>
      <c r="C62" s="57"/>
      <c r="D62" s="58"/>
      <c r="E62" s="236" t="s">
        <v>280</v>
      </c>
      <c r="F62" s="230">
        <f>+F63</f>
        <v>10000</v>
      </c>
      <c r="G62" s="56"/>
    </row>
    <row r="63" spans="2:7" s="59" customFormat="1" ht="21.6" hidden="1" customHeight="1">
      <c r="B63" s="56"/>
      <c r="C63" s="57"/>
      <c r="D63" s="58"/>
      <c r="E63" s="56" t="s">
        <v>281</v>
      </c>
      <c r="F63" s="230">
        <f>+F64</f>
        <v>10000</v>
      </c>
      <c r="G63" s="56"/>
    </row>
    <row r="64" spans="2:7" s="59" customFormat="1" ht="21.6" customHeight="1">
      <c r="B64" s="56"/>
      <c r="C64" s="57"/>
      <c r="D64" s="58"/>
      <c r="E64" s="235" t="s">
        <v>286</v>
      </c>
      <c r="F64" s="230">
        <v>10000</v>
      </c>
      <c r="G64" s="56"/>
    </row>
    <row r="65" spans="2:7" s="59" customFormat="1" ht="21.6" hidden="1" customHeight="1">
      <c r="B65" s="56" t="s">
        <v>29</v>
      </c>
      <c r="C65" s="57"/>
      <c r="D65" s="58"/>
      <c r="E65" s="235"/>
      <c r="F65" s="230"/>
      <c r="G65" s="56"/>
    </row>
    <row r="66" spans="2:7" s="59" customFormat="1" ht="21.6" hidden="1" customHeight="1">
      <c r="B66" s="56" t="s">
        <v>30</v>
      </c>
      <c r="C66" s="57"/>
      <c r="D66" s="58"/>
      <c r="E66" s="235"/>
      <c r="F66" s="230"/>
      <c r="G66" s="56"/>
    </row>
    <row r="67" spans="2:7" s="59" customFormat="1" ht="21.6" hidden="1" customHeight="1">
      <c r="B67" s="56" t="s">
        <v>31</v>
      </c>
      <c r="C67" s="57"/>
      <c r="D67" s="58"/>
      <c r="E67" s="235"/>
      <c r="F67" s="230"/>
      <c r="G67" s="56"/>
    </row>
    <row r="68" spans="2:7" s="59" customFormat="1" ht="21.6" hidden="1" customHeight="1">
      <c r="B68" s="56" t="s">
        <v>32</v>
      </c>
      <c r="C68" s="57"/>
      <c r="D68" s="58"/>
      <c r="E68" s="235"/>
      <c r="F68" s="230"/>
      <c r="G68" s="56"/>
    </row>
    <row r="69" spans="2:7" s="59" customFormat="1" ht="21.6" hidden="1" customHeight="1">
      <c r="B69" s="56" t="s">
        <v>33</v>
      </c>
      <c r="C69" s="57"/>
      <c r="D69" s="58"/>
      <c r="E69" s="235"/>
      <c r="F69" s="230"/>
      <c r="G69" s="56"/>
    </row>
    <row r="70" spans="2:7" s="59" customFormat="1" ht="21.6" hidden="1" customHeight="1">
      <c r="B70" s="56" t="s">
        <v>181</v>
      </c>
      <c r="C70" s="57"/>
      <c r="D70" s="58"/>
      <c r="E70" s="235"/>
      <c r="F70" s="230"/>
      <c r="G70" s="56"/>
    </row>
    <row r="71" spans="2:7" s="59" customFormat="1" ht="21.6" hidden="1" customHeight="1">
      <c r="B71" s="56" t="s">
        <v>182</v>
      </c>
      <c r="C71" s="57"/>
      <c r="D71" s="58"/>
      <c r="E71" s="235"/>
      <c r="F71" s="230" t="s">
        <v>1</v>
      </c>
      <c r="G71" s="56"/>
    </row>
    <row r="72" spans="2:7" s="59" customFormat="1" ht="21.6" hidden="1" customHeight="1">
      <c r="B72" s="56" t="s">
        <v>183</v>
      </c>
      <c r="C72" s="57"/>
      <c r="D72" s="58"/>
      <c r="E72" s="235"/>
      <c r="F72" s="230"/>
      <c r="G72" s="56"/>
    </row>
    <row r="73" spans="2:7" s="59" customFormat="1" ht="21.6" hidden="1" customHeight="1">
      <c r="B73" s="56" t="s">
        <v>184</v>
      </c>
      <c r="C73" s="57"/>
      <c r="D73" s="58"/>
      <c r="E73" s="235"/>
      <c r="F73" s="230"/>
      <c r="G73" s="56"/>
    </row>
    <row r="74" spans="2:7" s="59" customFormat="1" ht="21.6" hidden="1" customHeight="1">
      <c r="B74" s="56" t="s">
        <v>185</v>
      </c>
      <c r="C74" s="57"/>
      <c r="D74" s="58"/>
      <c r="E74" s="235"/>
      <c r="F74" s="230" t="s">
        <v>1</v>
      </c>
      <c r="G74" s="56"/>
    </row>
    <row r="75" spans="2:7" s="59" customFormat="1" ht="21.6" hidden="1" customHeight="1">
      <c r="B75" s="56" t="s">
        <v>186</v>
      </c>
      <c r="C75" s="57"/>
      <c r="D75" s="58"/>
      <c r="E75" s="235"/>
      <c r="F75" s="230"/>
      <c r="G75" s="56"/>
    </row>
    <row r="76" spans="2:7" ht="21" hidden="1" customHeight="1">
      <c r="B76" s="51" t="s">
        <v>223</v>
      </c>
      <c r="C76" s="52"/>
      <c r="D76" s="54"/>
      <c r="E76" s="234"/>
      <c r="F76" s="229"/>
      <c r="G76" s="55"/>
    </row>
    <row r="77" spans="2:7" ht="21" hidden="1" customHeight="1">
      <c r="B77" s="55" t="s">
        <v>224</v>
      </c>
      <c r="C77" s="52"/>
      <c r="D77" s="54"/>
      <c r="E77" s="234"/>
      <c r="F77" s="229"/>
      <c r="G77" s="55"/>
    </row>
    <row r="78" spans="2:7" ht="21" hidden="1" customHeight="1">
      <c r="B78" s="55" t="s">
        <v>225</v>
      </c>
      <c r="C78" s="52"/>
      <c r="D78" s="54"/>
      <c r="E78" s="234"/>
      <c r="F78" s="229"/>
      <c r="G78" s="55"/>
    </row>
    <row r="79" spans="2:7" ht="21" hidden="1" customHeight="1">
      <c r="B79" s="55" t="s">
        <v>226</v>
      </c>
      <c r="C79" s="52"/>
      <c r="D79" s="54"/>
      <c r="E79" s="234"/>
      <c r="F79" s="229"/>
      <c r="G79" s="55"/>
    </row>
    <row r="80" spans="2:7" ht="21" hidden="1" customHeight="1">
      <c r="B80" s="55" t="s">
        <v>227</v>
      </c>
      <c r="C80" s="52"/>
      <c r="D80" s="54"/>
      <c r="E80" s="234"/>
      <c r="F80" s="229"/>
      <c r="G80" s="55"/>
    </row>
    <row r="81" spans="2:7" ht="21" customHeight="1">
      <c r="B81" s="51" t="s">
        <v>234</v>
      </c>
      <c r="C81" s="52"/>
      <c r="D81" s="207">
        <f>+D82+D117</f>
        <v>13165000</v>
      </c>
      <c r="E81" s="234"/>
      <c r="F81" s="229"/>
      <c r="G81" s="55"/>
    </row>
    <row r="82" spans="2:7" ht="21" customHeight="1">
      <c r="B82" s="51" t="s">
        <v>15</v>
      </c>
      <c r="C82" s="52"/>
      <c r="D82" s="207">
        <f>+D84+D87</f>
        <v>1065000</v>
      </c>
      <c r="E82" s="234"/>
      <c r="F82" s="229"/>
      <c r="G82" s="55"/>
    </row>
    <row r="83" spans="2:7" ht="21" customHeight="1">
      <c r="B83" s="60" t="s">
        <v>34</v>
      </c>
      <c r="C83" s="52"/>
      <c r="D83" s="54"/>
      <c r="E83" s="234"/>
      <c r="F83" s="229"/>
      <c r="G83" s="55"/>
    </row>
    <row r="84" spans="2:7" ht="21" customHeight="1">
      <c r="B84" s="51" t="s">
        <v>290</v>
      </c>
      <c r="C84" s="52"/>
      <c r="D84" s="207">
        <f>+F84</f>
        <v>765000</v>
      </c>
      <c r="E84" s="51" t="s">
        <v>289</v>
      </c>
      <c r="F84" s="229">
        <f>+F85</f>
        <v>765000</v>
      </c>
      <c r="G84" s="55"/>
    </row>
    <row r="85" spans="2:7" ht="21" customHeight="1">
      <c r="B85" s="51"/>
      <c r="C85" s="52"/>
      <c r="D85" s="207"/>
      <c r="E85" s="234" t="s">
        <v>300</v>
      </c>
      <c r="F85" s="229">
        <v>765000</v>
      </c>
      <c r="G85" s="55"/>
    </row>
    <row r="86" spans="2:7" ht="21" customHeight="1">
      <c r="B86" s="51"/>
      <c r="C86" s="52"/>
      <c r="D86" s="54"/>
      <c r="E86" s="234"/>
      <c r="F86" s="229"/>
      <c r="G86" s="55"/>
    </row>
    <row r="87" spans="2:7" ht="21" customHeight="1">
      <c r="B87" s="51" t="s">
        <v>291</v>
      </c>
      <c r="C87" s="52"/>
      <c r="D87" s="207">
        <f>+F87</f>
        <v>300000</v>
      </c>
      <c r="E87" s="234" t="s">
        <v>292</v>
      </c>
      <c r="F87" s="229">
        <v>300000</v>
      </c>
      <c r="G87" s="55"/>
    </row>
    <row r="88" spans="2:7" ht="21" hidden="1" customHeight="1">
      <c r="B88" s="51"/>
      <c r="C88" s="52"/>
      <c r="D88" s="54"/>
      <c r="E88" s="234"/>
      <c r="F88" s="229"/>
      <c r="G88" s="55"/>
    </row>
    <row r="89" spans="2:7" ht="21" hidden="1" customHeight="1">
      <c r="B89" s="51"/>
      <c r="C89" s="52"/>
      <c r="D89" s="54"/>
      <c r="E89" s="234"/>
      <c r="F89" s="229"/>
      <c r="G89" s="55"/>
    </row>
    <row r="90" spans="2:7" ht="21" hidden="1" customHeight="1">
      <c r="B90" s="51"/>
      <c r="C90" s="52"/>
      <c r="D90" s="54"/>
      <c r="E90" s="234"/>
      <c r="F90" s="229"/>
      <c r="G90" s="55"/>
    </row>
    <row r="91" spans="2:7" ht="21" hidden="1" customHeight="1">
      <c r="B91" s="51"/>
      <c r="C91" s="52"/>
      <c r="D91" s="54"/>
      <c r="E91" s="234"/>
      <c r="F91" s="229"/>
      <c r="G91" s="55"/>
    </row>
    <row r="92" spans="2:7" ht="21" hidden="1" customHeight="1">
      <c r="B92" s="51"/>
      <c r="C92" s="52"/>
      <c r="D92" s="54"/>
      <c r="E92" s="234"/>
      <c r="F92" s="229"/>
      <c r="G92" s="55"/>
    </row>
    <row r="93" spans="2:7" ht="21" hidden="1" customHeight="1">
      <c r="B93" s="51" t="s">
        <v>35</v>
      </c>
      <c r="C93" s="52"/>
      <c r="D93" s="54"/>
      <c r="E93" s="234"/>
      <c r="F93" s="229"/>
      <c r="G93" s="55"/>
    </row>
    <row r="94" spans="2:7" ht="21" hidden="1" customHeight="1">
      <c r="B94" s="55" t="s">
        <v>36</v>
      </c>
      <c r="C94" s="52"/>
      <c r="D94" s="54"/>
      <c r="E94" s="234"/>
      <c r="F94" s="229"/>
      <c r="G94" s="55"/>
    </row>
    <row r="95" spans="2:7" ht="21" hidden="1" customHeight="1">
      <c r="B95" s="55" t="s">
        <v>57</v>
      </c>
      <c r="C95" s="52"/>
      <c r="D95" s="54"/>
      <c r="E95" s="234"/>
      <c r="F95" s="229"/>
      <c r="G95" s="55"/>
    </row>
    <row r="96" spans="2:7" ht="21" hidden="1" customHeight="1">
      <c r="B96" s="55" t="s">
        <v>37</v>
      </c>
      <c r="C96" s="52"/>
      <c r="D96" s="54"/>
      <c r="E96" s="234"/>
      <c r="F96" s="229"/>
      <c r="G96" s="55"/>
    </row>
    <row r="97" spans="2:7" ht="21" hidden="1" customHeight="1">
      <c r="B97" s="55" t="s">
        <v>57</v>
      </c>
      <c r="C97" s="52"/>
      <c r="D97" s="54"/>
      <c r="E97" s="234"/>
      <c r="F97" s="229"/>
      <c r="G97" s="55"/>
    </row>
    <row r="98" spans="2:7" ht="21" hidden="1" customHeight="1">
      <c r="B98" s="55" t="s">
        <v>38</v>
      </c>
      <c r="C98" s="52"/>
      <c r="D98" s="54"/>
      <c r="E98" s="234"/>
      <c r="F98" s="229"/>
      <c r="G98" s="55"/>
    </row>
    <row r="99" spans="2:7" ht="21" hidden="1" customHeight="1">
      <c r="B99" s="55" t="s">
        <v>57</v>
      </c>
      <c r="C99" s="52"/>
      <c r="D99" s="54"/>
      <c r="E99" s="234"/>
      <c r="F99" s="229"/>
      <c r="G99" s="55"/>
    </row>
    <row r="100" spans="2:7" ht="21" hidden="1" customHeight="1">
      <c r="B100" s="55" t="s">
        <v>39</v>
      </c>
      <c r="C100" s="52"/>
      <c r="D100" s="54"/>
      <c r="E100" s="234"/>
      <c r="F100" s="229"/>
      <c r="G100" s="55"/>
    </row>
    <row r="101" spans="2:7" ht="21" hidden="1" customHeight="1">
      <c r="B101" s="55" t="s">
        <v>57</v>
      </c>
      <c r="C101" s="52"/>
      <c r="D101" s="54"/>
      <c r="E101" s="234"/>
      <c r="F101" s="229"/>
      <c r="G101" s="55"/>
    </row>
    <row r="102" spans="2:7" ht="21" hidden="1" customHeight="1">
      <c r="B102" s="55" t="s">
        <v>40</v>
      </c>
      <c r="C102" s="52"/>
      <c r="D102" s="54"/>
      <c r="E102" s="234"/>
      <c r="F102" s="229"/>
      <c r="G102" s="55"/>
    </row>
    <row r="103" spans="2:7" ht="21" hidden="1" customHeight="1">
      <c r="B103" s="55" t="s">
        <v>57</v>
      </c>
      <c r="C103" s="52"/>
      <c r="D103" s="54"/>
      <c r="E103" s="234"/>
      <c r="F103" s="229"/>
      <c r="G103" s="55"/>
    </row>
    <row r="104" spans="2:7" ht="21" hidden="1" customHeight="1">
      <c r="B104" s="55" t="s">
        <v>41</v>
      </c>
      <c r="C104" s="52"/>
      <c r="D104" s="54"/>
      <c r="E104" s="234"/>
      <c r="F104" s="229"/>
      <c r="G104" s="55"/>
    </row>
    <row r="105" spans="2:7" ht="21" hidden="1" customHeight="1">
      <c r="B105" s="55" t="s">
        <v>57</v>
      </c>
      <c r="C105" s="52"/>
      <c r="D105" s="54"/>
      <c r="E105" s="234"/>
      <c r="F105" s="229"/>
      <c r="G105" s="55"/>
    </row>
    <row r="106" spans="2:7" ht="21" hidden="1" customHeight="1">
      <c r="B106" s="55" t="s">
        <v>42</v>
      </c>
      <c r="C106" s="52"/>
      <c r="D106" s="54"/>
      <c r="E106" s="234"/>
      <c r="F106" s="229"/>
      <c r="G106" s="55"/>
    </row>
    <row r="107" spans="2:7" ht="21" hidden="1" customHeight="1">
      <c r="B107" s="55" t="s">
        <v>57</v>
      </c>
      <c r="C107" s="52"/>
      <c r="D107" s="54"/>
      <c r="E107" s="234"/>
      <c r="F107" s="229"/>
      <c r="G107" s="55"/>
    </row>
    <row r="108" spans="2:7" ht="21" hidden="1" customHeight="1">
      <c r="B108" s="55" t="s">
        <v>187</v>
      </c>
      <c r="C108" s="52"/>
      <c r="D108" s="54"/>
      <c r="E108" s="234"/>
      <c r="F108" s="229"/>
      <c r="G108" s="55"/>
    </row>
    <row r="109" spans="2:7" ht="21" hidden="1" customHeight="1">
      <c r="B109" s="55" t="s">
        <v>57</v>
      </c>
      <c r="C109" s="52"/>
      <c r="D109" s="54"/>
      <c r="E109" s="234"/>
      <c r="F109" s="229"/>
      <c r="G109" s="55"/>
    </row>
    <row r="110" spans="2:7" hidden="1">
      <c r="B110" s="55" t="s">
        <v>188</v>
      </c>
      <c r="C110" s="52"/>
      <c r="D110" s="54"/>
      <c r="E110" s="234"/>
      <c r="F110" s="229"/>
      <c r="G110" s="55"/>
    </row>
    <row r="111" spans="2:7" hidden="1">
      <c r="B111" s="55" t="s">
        <v>57</v>
      </c>
      <c r="C111" s="52"/>
      <c r="D111" s="54"/>
      <c r="E111" s="234"/>
      <c r="F111" s="229"/>
      <c r="G111" s="55"/>
    </row>
    <row r="112" spans="2:7" hidden="1">
      <c r="B112" s="55" t="s">
        <v>57</v>
      </c>
      <c r="C112" s="52"/>
      <c r="D112" s="54"/>
      <c r="E112" s="234"/>
      <c r="F112" s="229"/>
      <c r="G112" s="55"/>
    </row>
    <row r="113" spans="2:7" hidden="1">
      <c r="B113" s="55" t="s">
        <v>189</v>
      </c>
      <c r="C113" s="52"/>
      <c r="D113" s="54"/>
      <c r="E113" s="234"/>
      <c r="F113" s="229"/>
      <c r="G113" s="55"/>
    </row>
    <row r="114" spans="2:7" hidden="1">
      <c r="B114" s="55" t="s">
        <v>57</v>
      </c>
      <c r="C114" s="52"/>
      <c r="D114" s="54"/>
      <c r="E114" s="234"/>
      <c r="F114" s="229"/>
      <c r="G114" s="55"/>
    </row>
    <row r="115" spans="2:7" hidden="1">
      <c r="B115" s="55" t="s">
        <v>190</v>
      </c>
      <c r="C115" s="52"/>
      <c r="D115" s="54"/>
      <c r="E115" s="234"/>
      <c r="F115" s="229"/>
      <c r="G115" s="55"/>
    </row>
    <row r="116" spans="2:7" hidden="1">
      <c r="B116" s="55" t="s">
        <v>57</v>
      </c>
      <c r="C116" s="52"/>
      <c r="D116" s="54"/>
      <c r="E116" s="234"/>
      <c r="F116" s="229"/>
      <c r="G116" s="55"/>
    </row>
    <row r="117" spans="2:7">
      <c r="B117" s="51" t="s">
        <v>16</v>
      </c>
      <c r="C117" s="52"/>
      <c r="D117" s="199">
        <f>SUM(D120:D124)</f>
        <v>12100000</v>
      </c>
      <c r="E117" s="234"/>
      <c r="F117" s="229"/>
      <c r="G117" s="55"/>
    </row>
    <row r="118" spans="2:7">
      <c r="B118" s="57" t="s">
        <v>274</v>
      </c>
      <c r="C118" s="52"/>
      <c r="D118" s="199"/>
      <c r="E118" s="234"/>
      <c r="F118" s="229"/>
      <c r="G118" s="55"/>
    </row>
    <row r="119" spans="2:7">
      <c r="B119" s="55" t="s">
        <v>44</v>
      </c>
      <c r="C119" s="52"/>
      <c r="D119" s="199"/>
      <c r="E119" s="234"/>
      <c r="F119" s="229"/>
      <c r="G119" s="55"/>
    </row>
    <row r="120" spans="2:7">
      <c r="B120" s="51" t="s">
        <v>278</v>
      </c>
      <c r="C120" s="52"/>
      <c r="D120" s="199">
        <v>900000</v>
      </c>
      <c r="E120" s="234" t="s">
        <v>302</v>
      </c>
      <c r="F120" s="229"/>
      <c r="G120" s="55"/>
    </row>
    <row r="121" spans="2:7">
      <c r="B121" s="51" t="s">
        <v>276</v>
      </c>
      <c r="C121" s="52"/>
      <c r="D121" s="199">
        <v>9000000</v>
      </c>
      <c r="E121" s="234" t="s">
        <v>301</v>
      </c>
      <c r="F121" s="229"/>
      <c r="G121" s="55"/>
    </row>
    <row r="122" spans="2:7">
      <c r="B122" s="51" t="s">
        <v>277</v>
      </c>
      <c r="C122" s="52"/>
      <c r="D122" s="199">
        <v>200000</v>
      </c>
      <c r="E122" s="234" t="s">
        <v>279</v>
      </c>
      <c r="F122" s="229"/>
      <c r="G122" s="55"/>
    </row>
    <row r="123" spans="2:7">
      <c r="B123" s="200" t="s">
        <v>280</v>
      </c>
      <c r="C123" s="52"/>
      <c r="D123" s="52"/>
      <c r="E123" s="55"/>
      <c r="F123" s="229"/>
      <c r="G123" s="55"/>
    </row>
    <row r="124" spans="2:7">
      <c r="B124" s="51" t="s">
        <v>287</v>
      </c>
      <c r="C124" s="52"/>
      <c r="D124" s="199">
        <v>2000000</v>
      </c>
      <c r="E124" s="234" t="s">
        <v>288</v>
      </c>
      <c r="F124" s="229"/>
      <c r="G124" s="55"/>
    </row>
    <row r="125" spans="2:7">
      <c r="B125" s="51"/>
      <c r="C125" s="52"/>
      <c r="D125" s="54"/>
      <c r="E125" s="234"/>
      <c r="F125" s="229"/>
      <c r="G125" s="55"/>
    </row>
    <row r="126" spans="2:7">
      <c r="B126" s="51"/>
      <c r="C126" s="52"/>
      <c r="D126" s="54"/>
      <c r="E126" s="234"/>
      <c r="F126" s="229"/>
      <c r="G126" s="55"/>
    </row>
    <row r="127" spans="2:7">
      <c r="B127" s="51"/>
      <c r="C127" s="52"/>
      <c r="D127" s="54"/>
      <c r="E127" s="234"/>
      <c r="F127" s="229"/>
      <c r="G127" s="55"/>
    </row>
    <row r="128" spans="2:7" hidden="1">
      <c r="B128" s="51"/>
      <c r="C128" s="52"/>
      <c r="D128" s="54"/>
      <c r="E128" s="234"/>
      <c r="F128" s="229"/>
      <c r="G128" s="55"/>
    </row>
    <row r="129" spans="2:7" hidden="1">
      <c r="B129" s="51"/>
      <c r="C129" s="52"/>
      <c r="D129" s="54"/>
      <c r="E129" s="234"/>
      <c r="F129" s="229"/>
      <c r="G129" s="55"/>
    </row>
    <row r="130" spans="2:7" hidden="1">
      <c r="B130" s="51"/>
      <c r="C130" s="52"/>
      <c r="D130" s="54"/>
      <c r="E130" s="234"/>
      <c r="F130" s="229"/>
      <c r="G130" s="55"/>
    </row>
    <row r="131" spans="2:7" hidden="1">
      <c r="B131" s="55" t="s">
        <v>44</v>
      </c>
      <c r="C131" s="52"/>
      <c r="D131" s="54"/>
      <c r="E131" s="234"/>
      <c r="F131" s="229"/>
      <c r="G131" s="55"/>
    </row>
    <row r="132" spans="2:7" hidden="1">
      <c r="B132" s="55" t="s">
        <v>43</v>
      </c>
      <c r="C132" s="52"/>
      <c r="D132" s="54"/>
      <c r="E132" s="234"/>
      <c r="F132" s="229"/>
      <c r="G132" s="55"/>
    </row>
    <row r="133" spans="2:7" hidden="1">
      <c r="B133" s="55" t="s">
        <v>45</v>
      </c>
      <c r="C133" s="52"/>
      <c r="D133" s="54"/>
      <c r="E133" s="234"/>
      <c r="F133" s="229"/>
      <c r="G133" s="55"/>
    </row>
    <row r="134" spans="2:7" hidden="1">
      <c r="B134" s="55" t="s">
        <v>57</v>
      </c>
      <c r="C134" s="52"/>
      <c r="D134" s="54"/>
      <c r="E134" s="234"/>
      <c r="F134" s="229"/>
      <c r="G134" s="55"/>
    </row>
    <row r="135" spans="2:7" hidden="1">
      <c r="B135" s="55" t="s">
        <v>47</v>
      </c>
      <c r="C135" s="52"/>
      <c r="D135" s="54"/>
      <c r="E135" s="234"/>
      <c r="F135" s="229"/>
      <c r="G135" s="55"/>
    </row>
    <row r="136" spans="2:7" hidden="1">
      <c r="B136" s="55" t="s">
        <v>57</v>
      </c>
      <c r="C136" s="52"/>
      <c r="D136" s="54"/>
      <c r="E136" s="234"/>
      <c r="F136" s="229"/>
      <c r="G136" s="55"/>
    </row>
    <row r="137" spans="2:7" hidden="1">
      <c r="B137" s="55" t="s">
        <v>46</v>
      </c>
      <c r="C137" s="52"/>
      <c r="D137" s="54"/>
      <c r="E137" s="234"/>
      <c r="F137" s="229"/>
      <c r="G137" s="55"/>
    </row>
    <row r="138" spans="2:7" hidden="1">
      <c r="B138" s="55" t="s">
        <v>57</v>
      </c>
      <c r="C138" s="52"/>
      <c r="D138" s="54"/>
      <c r="E138" s="234"/>
      <c r="F138" s="229"/>
      <c r="G138" s="55"/>
    </row>
    <row r="139" spans="2:7" hidden="1">
      <c r="B139" s="55" t="s">
        <v>48</v>
      </c>
      <c r="C139" s="52"/>
      <c r="D139" s="54"/>
      <c r="E139" s="234"/>
      <c r="F139" s="229"/>
      <c r="G139" s="55"/>
    </row>
    <row r="140" spans="2:7" hidden="1">
      <c r="B140" s="55" t="s">
        <v>57</v>
      </c>
      <c r="C140" s="52"/>
      <c r="D140" s="54"/>
      <c r="E140" s="234"/>
      <c r="F140" s="229"/>
      <c r="G140" s="55"/>
    </row>
    <row r="141" spans="2:7" hidden="1">
      <c r="B141" s="55" t="s">
        <v>49</v>
      </c>
      <c r="C141" s="52"/>
      <c r="D141" s="54"/>
      <c r="E141" s="234"/>
      <c r="F141" s="229"/>
      <c r="G141" s="55"/>
    </row>
    <row r="142" spans="2:7" hidden="1">
      <c r="B142" s="55" t="s">
        <v>57</v>
      </c>
      <c r="C142" s="52"/>
      <c r="D142" s="54"/>
      <c r="E142" s="234"/>
      <c r="F142" s="229"/>
      <c r="G142" s="55"/>
    </row>
    <row r="143" spans="2:7" hidden="1">
      <c r="B143" s="55" t="s">
        <v>191</v>
      </c>
      <c r="C143" s="52"/>
      <c r="D143" s="54"/>
      <c r="E143" s="234"/>
      <c r="F143" s="229"/>
      <c r="G143" s="55"/>
    </row>
    <row r="144" spans="2:7" hidden="1">
      <c r="B144" s="55" t="s">
        <v>57</v>
      </c>
      <c r="C144" s="52"/>
      <c r="D144" s="54"/>
      <c r="E144" s="234"/>
      <c r="F144" s="229"/>
      <c r="G144" s="55"/>
    </row>
    <row r="145" spans="2:7" hidden="1">
      <c r="B145" s="55" t="s">
        <v>192</v>
      </c>
      <c r="C145" s="52"/>
      <c r="D145" s="54"/>
      <c r="E145" s="234"/>
      <c r="F145" s="229"/>
      <c r="G145" s="55"/>
    </row>
    <row r="146" spans="2:7" hidden="1">
      <c r="B146" s="55" t="s">
        <v>57</v>
      </c>
      <c r="C146" s="52"/>
      <c r="D146" s="54"/>
      <c r="E146" s="234"/>
      <c r="F146" s="229"/>
      <c r="G146" s="55"/>
    </row>
    <row r="147" spans="2:7" hidden="1">
      <c r="B147" s="55" t="s">
        <v>193</v>
      </c>
      <c r="C147" s="52"/>
      <c r="D147" s="54"/>
      <c r="E147" s="234"/>
      <c r="F147" s="229"/>
      <c r="G147" s="55"/>
    </row>
    <row r="148" spans="2:7" hidden="1">
      <c r="B148" s="55" t="s">
        <v>57</v>
      </c>
      <c r="C148" s="52"/>
      <c r="D148" s="54"/>
      <c r="E148" s="234"/>
      <c r="F148" s="229"/>
      <c r="G148" s="55"/>
    </row>
    <row r="149" spans="2:7" hidden="1">
      <c r="B149" s="55" t="s">
        <v>194</v>
      </c>
      <c r="C149" s="52"/>
      <c r="D149" s="54"/>
      <c r="E149" s="234"/>
      <c r="F149" s="229"/>
      <c r="G149" s="55"/>
    </row>
    <row r="150" spans="2:7" hidden="1">
      <c r="B150" s="55" t="s">
        <v>57</v>
      </c>
      <c r="C150" s="52"/>
      <c r="D150" s="54"/>
      <c r="E150" s="234"/>
      <c r="F150" s="229"/>
      <c r="G150" s="55"/>
    </row>
    <row r="151" spans="2:7" hidden="1">
      <c r="B151" s="55" t="s">
        <v>195</v>
      </c>
      <c r="C151" s="52"/>
      <c r="D151" s="54"/>
      <c r="E151" s="234"/>
      <c r="F151" s="229"/>
      <c r="G151" s="55"/>
    </row>
    <row r="152" spans="2:7" hidden="1">
      <c r="B152" s="55" t="s">
        <v>57</v>
      </c>
      <c r="C152" s="52"/>
      <c r="D152" s="54"/>
      <c r="E152" s="234"/>
      <c r="F152" s="229"/>
      <c r="G152" s="55"/>
    </row>
    <row r="153" spans="2:7" hidden="1">
      <c r="B153" s="55" t="s">
        <v>196</v>
      </c>
      <c r="C153" s="52"/>
      <c r="D153" s="54"/>
      <c r="E153" s="234"/>
      <c r="F153" s="229"/>
      <c r="G153" s="55"/>
    </row>
    <row r="154" spans="2:7" hidden="1">
      <c r="B154" s="55" t="s">
        <v>57</v>
      </c>
      <c r="C154" s="52"/>
      <c r="D154" s="54"/>
      <c r="E154" s="234"/>
      <c r="F154" s="229"/>
      <c r="G154" s="55"/>
    </row>
    <row r="155" spans="2:7" hidden="1">
      <c r="B155" s="55" t="s">
        <v>197</v>
      </c>
      <c r="C155" s="52"/>
      <c r="D155" s="54"/>
      <c r="E155" s="234"/>
      <c r="F155" s="229"/>
      <c r="G155" s="55"/>
    </row>
    <row r="156" spans="2:7" hidden="1">
      <c r="B156" s="55" t="s">
        <v>57</v>
      </c>
      <c r="C156" s="52"/>
      <c r="D156" s="54"/>
      <c r="E156" s="234"/>
      <c r="F156" s="229"/>
      <c r="G156" s="55"/>
    </row>
    <row r="157" spans="2:7" hidden="1">
      <c r="B157" s="55" t="s">
        <v>198</v>
      </c>
      <c r="C157" s="52"/>
      <c r="D157" s="54"/>
      <c r="E157" s="234"/>
      <c r="F157" s="229"/>
      <c r="G157" s="55"/>
    </row>
    <row r="158" spans="2:7" hidden="1">
      <c r="B158" s="55" t="s">
        <v>57</v>
      </c>
      <c r="C158" s="52"/>
      <c r="D158" s="54"/>
      <c r="E158" s="234"/>
      <c r="F158" s="229"/>
      <c r="G158" s="55"/>
    </row>
    <row r="159" spans="2:7">
      <c r="B159" s="51" t="s">
        <v>51</v>
      </c>
      <c r="C159" s="52"/>
      <c r="D159" s="54"/>
      <c r="E159" s="234"/>
      <c r="F159" s="229" t="s">
        <v>1</v>
      </c>
      <c r="G159" s="55"/>
    </row>
    <row r="160" spans="2:7">
      <c r="B160" s="51" t="s">
        <v>17</v>
      </c>
      <c r="C160" s="52"/>
      <c r="D160" s="54"/>
      <c r="E160" s="234"/>
      <c r="F160" s="229"/>
      <c r="G160" s="55"/>
    </row>
    <row r="161" spans="2:7">
      <c r="B161" s="55" t="s">
        <v>19</v>
      </c>
      <c r="C161" s="52"/>
      <c r="D161" s="54"/>
      <c r="E161" s="234"/>
      <c r="F161" s="229" t="s">
        <v>1</v>
      </c>
      <c r="G161" s="55"/>
    </row>
    <row r="162" spans="2:7">
      <c r="B162" s="51" t="s">
        <v>18</v>
      </c>
      <c r="C162" s="52"/>
      <c r="D162" s="54"/>
      <c r="E162" s="234"/>
      <c r="F162" s="229"/>
      <c r="G162" s="55"/>
    </row>
    <row r="163" spans="2:7" ht="17.25" customHeight="1">
      <c r="B163" s="55" t="s">
        <v>20</v>
      </c>
      <c r="C163" s="52"/>
      <c r="D163" s="54"/>
      <c r="E163" s="234"/>
      <c r="F163" s="229" t="s">
        <v>1</v>
      </c>
      <c r="G163" s="55"/>
    </row>
    <row r="164" spans="2:7">
      <c r="B164" s="51" t="s">
        <v>58</v>
      </c>
      <c r="C164" s="52"/>
      <c r="D164" s="54"/>
      <c r="E164" s="234"/>
      <c r="F164" s="229" t="s">
        <v>1</v>
      </c>
      <c r="G164" s="55"/>
    </row>
    <row r="165" spans="2:7">
      <c r="B165" s="55" t="s">
        <v>21</v>
      </c>
      <c r="C165" s="52"/>
      <c r="D165" s="54"/>
      <c r="E165" s="234"/>
      <c r="F165" s="229" t="s">
        <v>1</v>
      </c>
      <c r="G165" s="55"/>
    </row>
    <row r="166" spans="2:7" ht="18" customHeight="1">
      <c r="B166" s="61"/>
      <c r="C166" s="61"/>
      <c r="D166" s="62"/>
      <c r="E166" s="237"/>
      <c r="F166" s="232"/>
      <c r="G166" s="55"/>
    </row>
    <row r="167" spans="2:7" ht="19.5">
      <c r="B167" s="163" t="s">
        <v>262</v>
      </c>
    </row>
    <row r="168" spans="2:7" s="162" customFormat="1" ht="17.25">
      <c r="B168" s="161" t="s">
        <v>200</v>
      </c>
      <c r="F168" s="206"/>
    </row>
    <row r="169" spans="2:7" s="162" customFormat="1" ht="17.25">
      <c r="B169" s="161" t="s">
        <v>261</v>
      </c>
      <c r="F169" s="206"/>
    </row>
    <row r="170" spans="2:7" s="162" customFormat="1" ht="17.25">
      <c r="B170" s="161" t="s">
        <v>199</v>
      </c>
      <c r="F170" s="206"/>
    </row>
  </sheetData>
  <mergeCells count="3">
    <mergeCell ref="B2:F2"/>
    <mergeCell ref="C9:D9"/>
    <mergeCell ref="E9:F1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5"/>
  <sheetViews>
    <sheetView topLeftCell="A88" zoomScaleNormal="100" workbookViewId="0">
      <selection activeCell="A4" sqref="A1:IV65536"/>
    </sheetView>
  </sheetViews>
  <sheetFormatPr defaultRowHeight="18.75"/>
  <cols>
    <col min="1" max="1" width="0.85546875" style="36" customWidth="1"/>
    <col min="2" max="2" width="54.42578125" style="36" customWidth="1"/>
    <col min="3" max="3" width="17.140625" style="36" customWidth="1"/>
    <col min="4" max="4" width="18" style="36" customWidth="1"/>
    <col min="5" max="5" width="66.28515625" style="36" customWidth="1"/>
    <col min="6" max="6" width="1.5703125" style="36" customWidth="1"/>
    <col min="7" max="16384" width="9.140625" style="36"/>
  </cols>
  <sheetData>
    <row r="1" spans="2:5" ht="6.75" customHeight="1"/>
    <row r="2" spans="2:5" ht="21.75" customHeight="1">
      <c r="B2" s="175" t="s">
        <v>220</v>
      </c>
      <c r="C2" s="175"/>
      <c r="D2" s="175"/>
      <c r="E2" s="175"/>
    </row>
    <row r="3" spans="2:5" ht="21.75" customHeight="1">
      <c r="B3" s="37"/>
      <c r="C3" s="39" t="s">
        <v>260</v>
      </c>
      <c r="D3" s="37"/>
      <c r="E3" s="38" t="s">
        <v>66</v>
      </c>
    </row>
    <row r="4" spans="2:5" ht="21.75" customHeight="1">
      <c r="B4" s="39" t="s">
        <v>235</v>
      </c>
      <c r="C4" s="39" t="s">
        <v>259</v>
      </c>
      <c r="D4" s="37"/>
      <c r="E4" s="38" t="s">
        <v>237</v>
      </c>
    </row>
    <row r="5" spans="2:5" ht="21.75" customHeight="1">
      <c r="B5" s="39" t="s">
        <v>236</v>
      </c>
      <c r="C5" s="37"/>
      <c r="D5" s="37"/>
      <c r="E5" s="37"/>
    </row>
    <row r="6" spans="2:5" ht="21.75" customHeight="1">
      <c r="B6" s="39" t="s">
        <v>61</v>
      </c>
      <c r="C6" s="37"/>
      <c r="D6" s="37"/>
      <c r="E6" s="37"/>
    </row>
    <row r="7" spans="2:5" ht="21.75" customHeight="1">
      <c r="B7" s="39" t="s">
        <v>273</v>
      </c>
      <c r="C7" s="37"/>
      <c r="D7" s="37"/>
      <c r="E7" s="37"/>
    </row>
    <row r="8" spans="2:5" ht="20.100000000000001" customHeight="1">
      <c r="B8" s="40" t="s">
        <v>63</v>
      </c>
      <c r="E8" s="41" t="s">
        <v>67</v>
      </c>
    </row>
    <row r="9" spans="2:5">
      <c r="B9" s="42"/>
      <c r="C9" s="173" t="s">
        <v>0</v>
      </c>
      <c r="D9" s="174"/>
      <c r="E9" s="42"/>
    </row>
    <row r="10" spans="2:5">
      <c r="B10" s="43" t="s">
        <v>2</v>
      </c>
      <c r="C10" s="42" t="s">
        <v>59</v>
      </c>
      <c r="D10" s="42" t="s">
        <v>202</v>
      </c>
      <c r="E10" s="44" t="s">
        <v>50</v>
      </c>
    </row>
    <row r="11" spans="2:5">
      <c r="B11" s="45" t="s">
        <v>56</v>
      </c>
      <c r="C11" s="46"/>
      <c r="D11" s="46"/>
      <c r="E11" s="46"/>
    </row>
    <row r="12" spans="2:5">
      <c r="B12" s="47" t="s">
        <v>60</v>
      </c>
      <c r="C12" s="48"/>
      <c r="D12" s="49"/>
      <c r="E12" s="50"/>
    </row>
    <row r="13" spans="2:5">
      <c r="B13" s="51" t="s">
        <v>233</v>
      </c>
      <c r="C13" s="52"/>
      <c r="D13" s="53"/>
      <c r="E13" s="52"/>
    </row>
    <row r="14" spans="2:5">
      <c r="B14" s="51" t="s">
        <v>3</v>
      </c>
      <c r="C14" s="52"/>
      <c r="D14" s="54"/>
      <c r="E14" s="52"/>
    </row>
    <row r="15" spans="2:5">
      <c r="B15" s="51" t="s">
        <v>4</v>
      </c>
      <c r="C15" s="52"/>
      <c r="D15" s="54"/>
      <c r="E15" s="52"/>
    </row>
    <row r="16" spans="2:5">
      <c r="B16" s="55" t="s">
        <v>172</v>
      </c>
      <c r="C16" s="52"/>
      <c r="D16" s="54"/>
      <c r="E16" s="52"/>
    </row>
    <row r="17" spans="2:5">
      <c r="B17" s="55" t="s">
        <v>22</v>
      </c>
      <c r="C17" s="52"/>
      <c r="D17" s="54"/>
      <c r="E17" s="52" t="s">
        <v>1</v>
      </c>
    </row>
    <row r="18" spans="2:5">
      <c r="B18" s="51" t="s">
        <v>5</v>
      </c>
      <c r="C18" s="52"/>
      <c r="D18" s="54"/>
      <c r="E18" s="52"/>
    </row>
    <row r="19" spans="2:5" s="59" customFormat="1">
      <c r="B19" s="56" t="s">
        <v>6</v>
      </c>
      <c r="C19" s="57"/>
      <c r="D19" s="58"/>
      <c r="E19" s="57" t="s">
        <v>1</v>
      </c>
    </row>
    <row r="20" spans="2:5" s="59" customFormat="1">
      <c r="B20" s="56" t="s">
        <v>7</v>
      </c>
      <c r="C20" s="57"/>
      <c r="D20" s="58"/>
      <c r="E20" s="57" t="s">
        <v>1</v>
      </c>
    </row>
    <row r="21" spans="2:5" s="59" customFormat="1">
      <c r="B21" s="56" t="s">
        <v>8</v>
      </c>
      <c r="C21" s="57"/>
      <c r="D21" s="58"/>
      <c r="E21" s="57" t="s">
        <v>1</v>
      </c>
    </row>
    <row r="22" spans="2:5" s="59" customFormat="1">
      <c r="B22" s="56" t="s">
        <v>23</v>
      </c>
      <c r="C22" s="57"/>
      <c r="D22" s="58"/>
      <c r="E22" s="57"/>
    </row>
    <row r="23" spans="2:5" s="59" customFormat="1">
      <c r="B23" s="56" t="s">
        <v>24</v>
      </c>
      <c r="C23" s="57"/>
      <c r="D23" s="58"/>
      <c r="E23" s="57"/>
    </row>
    <row r="24" spans="2:5" s="59" customFormat="1">
      <c r="B24" s="56" t="s">
        <v>25</v>
      </c>
      <c r="C24" s="57"/>
      <c r="D24" s="58"/>
      <c r="E24" s="57"/>
    </row>
    <row r="25" spans="2:5" s="59" customFormat="1">
      <c r="B25" s="56" t="s">
        <v>26</v>
      </c>
      <c r="C25" s="57"/>
      <c r="D25" s="58"/>
      <c r="E25" s="57"/>
    </row>
    <row r="26" spans="2:5" s="59" customFormat="1">
      <c r="B26" s="56" t="s">
        <v>27</v>
      </c>
      <c r="C26" s="57"/>
      <c r="D26" s="58"/>
      <c r="E26" s="57"/>
    </row>
    <row r="27" spans="2:5" s="59" customFormat="1">
      <c r="B27" s="56" t="s">
        <v>173</v>
      </c>
      <c r="C27" s="57"/>
      <c r="D27" s="58"/>
      <c r="E27" s="57"/>
    </row>
    <row r="28" spans="2:5" s="59" customFormat="1" ht="21.6" customHeight="1">
      <c r="B28" s="56" t="s">
        <v>174</v>
      </c>
      <c r="C28" s="57"/>
      <c r="D28" s="58"/>
      <c r="E28" s="57"/>
    </row>
    <row r="29" spans="2:5" s="59" customFormat="1" ht="21.6" customHeight="1">
      <c r="B29" s="56" t="s">
        <v>175</v>
      </c>
      <c r="C29" s="57"/>
      <c r="D29" s="58"/>
      <c r="E29" s="57"/>
    </row>
    <row r="30" spans="2:5" s="59" customFormat="1" ht="21.6" customHeight="1">
      <c r="B30" s="56" t="s">
        <v>176</v>
      </c>
      <c r="C30" s="57"/>
      <c r="D30" s="58"/>
      <c r="E30" s="57"/>
    </row>
    <row r="31" spans="2:5" s="59" customFormat="1" ht="21.6" customHeight="1">
      <c r="B31" s="56" t="s">
        <v>177</v>
      </c>
      <c r="C31" s="57"/>
      <c r="D31" s="58"/>
      <c r="E31" s="57"/>
    </row>
    <row r="32" spans="2:5" s="59" customFormat="1" ht="21.6" customHeight="1">
      <c r="B32" s="56" t="s">
        <v>178</v>
      </c>
      <c r="C32" s="57"/>
      <c r="D32" s="58"/>
      <c r="E32" s="57" t="s">
        <v>64</v>
      </c>
    </row>
    <row r="33" spans="2:5" s="59" customFormat="1" ht="21.6" customHeight="1">
      <c r="B33" s="56" t="s">
        <v>179</v>
      </c>
      <c r="C33" s="57"/>
      <c r="D33" s="58"/>
      <c r="E33" s="57"/>
    </row>
    <row r="34" spans="2:5" s="59" customFormat="1" ht="21.6" customHeight="1">
      <c r="B34" s="57" t="s">
        <v>180</v>
      </c>
      <c r="C34" s="57"/>
      <c r="D34" s="58"/>
      <c r="E34" s="57" t="s">
        <v>1</v>
      </c>
    </row>
    <row r="35" spans="2:5" ht="21.6" customHeight="1">
      <c r="B35" s="51" t="s">
        <v>9</v>
      </c>
      <c r="C35" s="52"/>
      <c r="D35" s="54"/>
      <c r="E35" s="52"/>
    </row>
    <row r="36" spans="2:5" s="59" customFormat="1" ht="21.6" customHeight="1">
      <c r="B36" s="56" t="s">
        <v>10</v>
      </c>
      <c r="C36" s="57"/>
      <c r="D36" s="58"/>
      <c r="E36" s="57" t="s">
        <v>1</v>
      </c>
    </row>
    <row r="37" spans="2:5" s="59" customFormat="1" ht="21.6" customHeight="1">
      <c r="B37" s="56" t="s">
        <v>11</v>
      </c>
      <c r="C37" s="57"/>
      <c r="D37" s="58"/>
      <c r="E37" s="57" t="s">
        <v>1</v>
      </c>
    </row>
    <row r="38" spans="2:5" s="59" customFormat="1" ht="21.6" customHeight="1">
      <c r="B38" s="56" t="s">
        <v>12</v>
      </c>
      <c r="C38" s="57"/>
      <c r="D38" s="58"/>
      <c r="E38" s="57" t="s">
        <v>1</v>
      </c>
    </row>
    <row r="39" spans="2:5" s="59" customFormat="1" ht="21.6" customHeight="1">
      <c r="B39" s="57" t="s">
        <v>13</v>
      </c>
      <c r="C39" s="57"/>
      <c r="D39" s="58"/>
      <c r="E39" s="57" t="s">
        <v>1</v>
      </c>
    </row>
    <row r="40" spans="2:5" s="59" customFormat="1" ht="21.6" customHeight="1">
      <c r="B40" s="57" t="s">
        <v>14</v>
      </c>
      <c r="C40" s="57"/>
      <c r="D40" s="58"/>
      <c r="E40" s="57" t="s">
        <v>1</v>
      </c>
    </row>
    <row r="41" spans="2:5" s="59" customFormat="1" ht="21.6" customHeight="1">
      <c r="B41" s="56" t="s">
        <v>28</v>
      </c>
      <c r="C41" s="57"/>
      <c r="D41" s="58"/>
      <c r="E41" s="57"/>
    </row>
    <row r="42" spans="2:5" s="59" customFormat="1" ht="21.6" customHeight="1">
      <c r="B42" s="56" t="s">
        <v>29</v>
      </c>
      <c r="C42" s="57"/>
      <c r="D42" s="58"/>
      <c r="E42" s="57"/>
    </row>
    <row r="43" spans="2:5" s="59" customFormat="1" ht="21.6" customHeight="1">
      <c r="B43" s="56" t="s">
        <v>30</v>
      </c>
      <c r="C43" s="57"/>
      <c r="D43" s="58"/>
      <c r="E43" s="57"/>
    </row>
    <row r="44" spans="2:5" s="59" customFormat="1" ht="21.6" customHeight="1">
      <c r="B44" s="56" t="s">
        <v>31</v>
      </c>
      <c r="C44" s="57"/>
      <c r="D44" s="58"/>
      <c r="E44" s="57" t="s">
        <v>65</v>
      </c>
    </row>
    <row r="45" spans="2:5" s="59" customFormat="1" ht="21.6" customHeight="1">
      <c r="B45" s="56" t="s">
        <v>32</v>
      </c>
      <c r="C45" s="57"/>
      <c r="D45" s="58"/>
      <c r="E45" s="57"/>
    </row>
    <row r="46" spans="2:5" s="59" customFormat="1" ht="21.6" customHeight="1">
      <c r="B46" s="56" t="s">
        <v>33</v>
      </c>
      <c r="C46" s="57"/>
      <c r="D46" s="58"/>
      <c r="E46" s="57"/>
    </row>
    <row r="47" spans="2:5" s="59" customFormat="1" ht="21.6" customHeight="1">
      <c r="B47" s="56" t="s">
        <v>181</v>
      </c>
      <c r="C47" s="57"/>
      <c r="D47" s="58"/>
      <c r="E47" s="57"/>
    </row>
    <row r="48" spans="2:5" s="59" customFormat="1" ht="21.6" customHeight="1">
      <c r="B48" s="56" t="s">
        <v>182</v>
      </c>
      <c r="C48" s="57"/>
      <c r="D48" s="58"/>
      <c r="E48" s="57" t="s">
        <v>1</v>
      </c>
    </row>
    <row r="49" spans="2:5" s="59" customFormat="1" ht="21.6" customHeight="1">
      <c r="B49" s="56" t="s">
        <v>183</v>
      </c>
      <c r="C49" s="57"/>
      <c r="D49" s="58"/>
      <c r="E49" s="57"/>
    </row>
    <row r="50" spans="2:5" s="59" customFormat="1" ht="21.6" customHeight="1">
      <c r="B50" s="56" t="s">
        <v>184</v>
      </c>
      <c r="C50" s="57"/>
      <c r="D50" s="58"/>
      <c r="E50" s="57"/>
    </row>
    <row r="51" spans="2:5" s="59" customFormat="1" ht="21.6" customHeight="1">
      <c r="B51" s="56" t="s">
        <v>185</v>
      </c>
      <c r="C51" s="57"/>
      <c r="D51" s="58"/>
      <c r="E51" s="57" t="s">
        <v>1</v>
      </c>
    </row>
    <row r="52" spans="2:5" s="59" customFormat="1" ht="21.6" customHeight="1">
      <c r="B52" s="56" t="s">
        <v>186</v>
      </c>
      <c r="C52" s="57"/>
      <c r="D52" s="58"/>
      <c r="E52" s="57"/>
    </row>
    <row r="53" spans="2:5" ht="21" customHeight="1">
      <c r="B53" s="51" t="s">
        <v>223</v>
      </c>
      <c r="C53" s="52"/>
      <c r="D53" s="54"/>
      <c r="E53" s="52"/>
    </row>
    <row r="54" spans="2:5" ht="21" customHeight="1">
      <c r="B54" s="55" t="s">
        <v>224</v>
      </c>
      <c r="C54" s="52"/>
      <c r="D54" s="54"/>
      <c r="E54" s="52"/>
    </row>
    <row r="55" spans="2:5" ht="21" customHeight="1">
      <c r="B55" s="55" t="s">
        <v>225</v>
      </c>
      <c r="C55" s="52"/>
      <c r="D55" s="54"/>
      <c r="E55" s="52" t="s">
        <v>65</v>
      </c>
    </row>
    <row r="56" spans="2:5" ht="21" customHeight="1">
      <c r="B56" s="55" t="s">
        <v>226</v>
      </c>
      <c r="C56" s="52"/>
      <c r="D56" s="54"/>
      <c r="E56" s="52"/>
    </row>
    <row r="57" spans="2:5" ht="21" customHeight="1">
      <c r="B57" s="55" t="s">
        <v>227</v>
      </c>
      <c r="C57" s="52"/>
      <c r="D57" s="54"/>
      <c r="E57" s="52"/>
    </row>
    <row r="58" spans="2:5" ht="21" customHeight="1">
      <c r="B58" s="51" t="s">
        <v>234</v>
      </c>
      <c r="C58" s="52"/>
      <c r="D58" s="54"/>
      <c r="E58" s="52"/>
    </row>
    <row r="59" spans="2:5" ht="21" customHeight="1">
      <c r="B59" s="51" t="s">
        <v>15</v>
      </c>
      <c r="C59" s="52"/>
      <c r="D59" s="54"/>
      <c r="E59" s="52"/>
    </row>
    <row r="60" spans="2:5" ht="21" customHeight="1">
      <c r="B60" s="60" t="s">
        <v>34</v>
      </c>
      <c r="C60" s="52"/>
      <c r="D60" s="54"/>
      <c r="E60" s="52"/>
    </row>
    <row r="61" spans="2:5" ht="21" customHeight="1">
      <c r="B61" s="51" t="s">
        <v>35</v>
      </c>
      <c r="C61" s="52"/>
      <c r="D61" s="54"/>
      <c r="E61" s="52"/>
    </row>
    <row r="62" spans="2:5" ht="21" customHeight="1">
      <c r="B62" s="55" t="s">
        <v>36</v>
      </c>
      <c r="C62" s="52"/>
      <c r="D62" s="54"/>
      <c r="E62" s="52"/>
    </row>
    <row r="63" spans="2:5" ht="21" customHeight="1">
      <c r="B63" s="55" t="s">
        <v>57</v>
      </c>
      <c r="C63" s="52"/>
      <c r="D63" s="54"/>
      <c r="E63" s="52"/>
    </row>
    <row r="64" spans="2:5" ht="21" customHeight="1">
      <c r="B64" s="55" t="s">
        <v>37</v>
      </c>
      <c r="C64" s="52"/>
      <c r="D64" s="54"/>
      <c r="E64" s="52"/>
    </row>
    <row r="65" spans="2:5" ht="21" customHeight="1">
      <c r="B65" s="55" t="s">
        <v>57</v>
      </c>
      <c r="C65" s="52"/>
      <c r="D65" s="54"/>
      <c r="E65" s="52"/>
    </row>
    <row r="66" spans="2:5" ht="21" customHeight="1">
      <c r="B66" s="55" t="s">
        <v>38</v>
      </c>
      <c r="C66" s="52"/>
      <c r="D66" s="54"/>
      <c r="E66" s="52"/>
    </row>
    <row r="67" spans="2:5" ht="21" customHeight="1">
      <c r="B67" s="55" t="s">
        <v>57</v>
      </c>
      <c r="C67" s="52"/>
      <c r="D67" s="54"/>
      <c r="E67" s="52"/>
    </row>
    <row r="68" spans="2:5" ht="21" customHeight="1">
      <c r="B68" s="55" t="s">
        <v>39</v>
      </c>
      <c r="C68" s="52"/>
      <c r="D68" s="54"/>
      <c r="E68" s="52" t="s">
        <v>52</v>
      </c>
    </row>
    <row r="69" spans="2:5" ht="21" customHeight="1">
      <c r="B69" s="55" t="s">
        <v>57</v>
      </c>
      <c r="C69" s="52"/>
      <c r="D69" s="54"/>
      <c r="E69" s="52" t="s">
        <v>53</v>
      </c>
    </row>
    <row r="70" spans="2:5" ht="21" customHeight="1">
      <c r="B70" s="55" t="s">
        <v>40</v>
      </c>
      <c r="C70" s="52"/>
      <c r="D70" s="54"/>
      <c r="E70" s="52" t="s">
        <v>54</v>
      </c>
    </row>
    <row r="71" spans="2:5" ht="21" customHeight="1">
      <c r="B71" s="55" t="s">
        <v>57</v>
      </c>
      <c r="C71" s="52"/>
      <c r="D71" s="54"/>
      <c r="E71" s="52" t="s">
        <v>55</v>
      </c>
    </row>
    <row r="72" spans="2:5" ht="21" customHeight="1">
      <c r="B72" s="55" t="s">
        <v>41</v>
      </c>
      <c r="C72" s="52"/>
      <c r="D72" s="54"/>
      <c r="E72" s="52"/>
    </row>
    <row r="73" spans="2:5" ht="21" customHeight="1">
      <c r="B73" s="55" t="s">
        <v>57</v>
      </c>
      <c r="C73" s="52"/>
      <c r="D73" s="54"/>
      <c r="E73" s="52"/>
    </row>
    <row r="74" spans="2:5" ht="21" customHeight="1">
      <c r="B74" s="55" t="s">
        <v>42</v>
      </c>
      <c r="C74" s="52"/>
      <c r="D74" s="54"/>
      <c r="E74" s="52"/>
    </row>
    <row r="75" spans="2:5" ht="21" customHeight="1">
      <c r="B75" s="55" t="s">
        <v>57</v>
      </c>
      <c r="C75" s="52"/>
      <c r="D75" s="54"/>
      <c r="E75" s="52"/>
    </row>
    <row r="76" spans="2:5" ht="21" customHeight="1">
      <c r="B76" s="55" t="s">
        <v>187</v>
      </c>
      <c r="C76" s="52"/>
      <c r="D76" s="54"/>
      <c r="E76" s="52"/>
    </row>
    <row r="77" spans="2:5" ht="21" customHeight="1">
      <c r="B77" s="55" t="s">
        <v>57</v>
      </c>
      <c r="C77" s="52"/>
      <c r="D77" s="54"/>
      <c r="E77" s="52"/>
    </row>
    <row r="78" spans="2:5">
      <c r="B78" s="55" t="s">
        <v>188</v>
      </c>
      <c r="C78" s="52"/>
      <c r="D78" s="54"/>
      <c r="E78" s="52"/>
    </row>
    <row r="79" spans="2:5">
      <c r="B79" s="55" t="s">
        <v>57</v>
      </c>
      <c r="C79" s="52"/>
      <c r="D79" s="54"/>
      <c r="E79" s="52"/>
    </row>
    <row r="80" spans="2:5">
      <c r="B80" s="55" t="s">
        <v>57</v>
      </c>
      <c r="C80" s="52"/>
      <c r="D80" s="54"/>
      <c r="E80" s="52" t="s">
        <v>52</v>
      </c>
    </row>
    <row r="81" spans="2:5">
      <c r="B81" s="55" t="s">
        <v>189</v>
      </c>
      <c r="C81" s="52"/>
      <c r="D81" s="54"/>
      <c r="E81" s="52" t="s">
        <v>53</v>
      </c>
    </row>
    <row r="82" spans="2:5">
      <c r="B82" s="55" t="s">
        <v>57</v>
      </c>
      <c r="C82" s="52"/>
      <c r="D82" s="54"/>
      <c r="E82" s="52" t="s">
        <v>54</v>
      </c>
    </row>
    <row r="83" spans="2:5">
      <c r="B83" s="55" t="s">
        <v>190</v>
      </c>
      <c r="C83" s="52"/>
      <c r="D83" s="54"/>
      <c r="E83" s="52" t="s">
        <v>55</v>
      </c>
    </row>
    <row r="84" spans="2:5">
      <c r="B84" s="55" t="s">
        <v>57</v>
      </c>
      <c r="C84" s="52"/>
      <c r="D84" s="54"/>
      <c r="E84" s="52"/>
    </row>
    <row r="85" spans="2:5">
      <c r="B85" s="51" t="s">
        <v>16</v>
      </c>
      <c r="C85" s="52"/>
      <c r="D85" s="54"/>
      <c r="E85" s="52"/>
    </row>
    <row r="86" spans="2:5">
      <c r="B86" s="55" t="s">
        <v>44</v>
      </c>
      <c r="C86" s="52"/>
      <c r="D86" s="54"/>
      <c r="E86" s="52"/>
    </row>
    <row r="87" spans="2:5">
      <c r="B87" s="55" t="s">
        <v>43</v>
      </c>
      <c r="C87" s="52"/>
      <c r="D87" s="54"/>
      <c r="E87" s="52"/>
    </row>
    <row r="88" spans="2:5">
      <c r="B88" s="55" t="s">
        <v>45</v>
      </c>
      <c r="C88" s="52"/>
      <c r="D88" s="54"/>
      <c r="E88" s="52"/>
    </row>
    <row r="89" spans="2:5">
      <c r="B89" s="55" t="s">
        <v>57</v>
      </c>
      <c r="C89" s="52"/>
      <c r="D89" s="54"/>
      <c r="E89" s="52"/>
    </row>
    <row r="90" spans="2:5">
      <c r="B90" s="55" t="s">
        <v>47</v>
      </c>
      <c r="C90" s="52"/>
      <c r="D90" s="54"/>
      <c r="E90" s="52"/>
    </row>
    <row r="91" spans="2:5">
      <c r="B91" s="55" t="s">
        <v>57</v>
      </c>
      <c r="C91" s="52"/>
      <c r="D91" s="54"/>
      <c r="E91" s="52"/>
    </row>
    <row r="92" spans="2:5">
      <c r="B92" s="55" t="s">
        <v>46</v>
      </c>
      <c r="C92" s="52"/>
      <c r="D92" s="54"/>
      <c r="E92" s="52" t="s">
        <v>52</v>
      </c>
    </row>
    <row r="93" spans="2:5">
      <c r="B93" s="55" t="s">
        <v>57</v>
      </c>
      <c r="C93" s="52"/>
      <c r="D93" s="54"/>
      <c r="E93" s="52" t="s">
        <v>53</v>
      </c>
    </row>
    <row r="94" spans="2:5">
      <c r="B94" s="55" t="s">
        <v>48</v>
      </c>
      <c r="C94" s="52"/>
      <c r="D94" s="54"/>
      <c r="E94" s="52" t="s">
        <v>54</v>
      </c>
    </row>
    <row r="95" spans="2:5">
      <c r="B95" s="55" t="s">
        <v>57</v>
      </c>
      <c r="C95" s="52"/>
      <c r="D95" s="54"/>
      <c r="E95" s="52" t="s">
        <v>55</v>
      </c>
    </row>
    <row r="96" spans="2:5">
      <c r="B96" s="55" t="s">
        <v>49</v>
      </c>
      <c r="C96" s="52"/>
      <c r="D96" s="54"/>
      <c r="E96" s="52"/>
    </row>
    <row r="97" spans="2:5">
      <c r="B97" s="55" t="s">
        <v>57</v>
      </c>
      <c r="C97" s="52"/>
      <c r="D97" s="54"/>
      <c r="E97" s="52"/>
    </row>
    <row r="98" spans="2:5">
      <c r="B98" s="55" t="s">
        <v>191</v>
      </c>
      <c r="C98" s="52"/>
      <c r="D98" s="54"/>
      <c r="E98" s="52"/>
    </row>
    <row r="99" spans="2:5">
      <c r="B99" s="55" t="s">
        <v>57</v>
      </c>
      <c r="C99" s="52"/>
      <c r="D99" s="54"/>
      <c r="E99" s="52"/>
    </row>
    <row r="100" spans="2:5">
      <c r="B100" s="55" t="s">
        <v>192</v>
      </c>
      <c r="C100" s="52"/>
      <c r="D100" s="54"/>
      <c r="E100" s="52"/>
    </row>
    <row r="101" spans="2:5">
      <c r="B101" s="55" t="s">
        <v>57</v>
      </c>
      <c r="C101" s="52"/>
      <c r="D101" s="54"/>
      <c r="E101" s="52"/>
    </row>
    <row r="102" spans="2:5">
      <c r="B102" s="55" t="s">
        <v>193</v>
      </c>
      <c r="C102" s="52"/>
      <c r="D102" s="54"/>
      <c r="E102" s="52"/>
    </row>
    <row r="103" spans="2:5">
      <c r="B103" s="55" t="s">
        <v>57</v>
      </c>
      <c r="C103" s="52"/>
      <c r="D103" s="54"/>
      <c r="E103" s="52"/>
    </row>
    <row r="104" spans="2:5">
      <c r="B104" s="55" t="s">
        <v>194</v>
      </c>
      <c r="C104" s="52"/>
      <c r="D104" s="54"/>
      <c r="E104" s="52"/>
    </row>
    <row r="105" spans="2:5">
      <c r="B105" s="55" t="s">
        <v>57</v>
      </c>
      <c r="C105" s="52"/>
      <c r="D105" s="54"/>
      <c r="E105" s="52"/>
    </row>
    <row r="106" spans="2:5">
      <c r="B106" s="55" t="s">
        <v>195</v>
      </c>
      <c r="C106" s="52"/>
      <c r="D106" s="54"/>
      <c r="E106" s="52" t="s">
        <v>52</v>
      </c>
    </row>
    <row r="107" spans="2:5">
      <c r="B107" s="55" t="s">
        <v>57</v>
      </c>
      <c r="C107" s="52"/>
      <c r="D107" s="54"/>
      <c r="E107" s="52" t="s">
        <v>53</v>
      </c>
    </row>
    <row r="108" spans="2:5">
      <c r="B108" s="55" t="s">
        <v>196</v>
      </c>
      <c r="C108" s="52"/>
      <c r="D108" s="54"/>
      <c r="E108" s="52" t="s">
        <v>54</v>
      </c>
    </row>
    <row r="109" spans="2:5">
      <c r="B109" s="55" t="s">
        <v>57</v>
      </c>
      <c r="C109" s="52"/>
      <c r="D109" s="54"/>
      <c r="E109" s="52" t="s">
        <v>55</v>
      </c>
    </row>
    <row r="110" spans="2:5">
      <c r="B110" s="55" t="s">
        <v>197</v>
      </c>
      <c r="C110" s="52"/>
      <c r="D110" s="54"/>
      <c r="E110" s="52"/>
    </row>
    <row r="111" spans="2:5">
      <c r="B111" s="55" t="s">
        <v>57</v>
      </c>
      <c r="C111" s="52"/>
      <c r="D111" s="54"/>
      <c r="E111" s="52"/>
    </row>
    <row r="112" spans="2:5">
      <c r="B112" s="55" t="s">
        <v>198</v>
      </c>
      <c r="C112" s="52"/>
      <c r="D112" s="54"/>
      <c r="E112" s="52"/>
    </row>
    <row r="113" spans="2:5">
      <c r="B113" s="55" t="s">
        <v>57</v>
      </c>
      <c r="C113" s="52"/>
      <c r="D113" s="54"/>
      <c r="E113" s="52"/>
    </row>
    <row r="114" spans="2:5">
      <c r="B114" s="51" t="s">
        <v>51</v>
      </c>
      <c r="C114" s="52"/>
      <c r="D114" s="54"/>
      <c r="E114" s="52" t="s">
        <v>1</v>
      </c>
    </row>
    <row r="115" spans="2:5">
      <c r="B115" s="51" t="s">
        <v>17</v>
      </c>
      <c r="C115" s="52"/>
      <c r="D115" s="54"/>
      <c r="E115" s="52"/>
    </row>
    <row r="116" spans="2:5">
      <c r="B116" s="55" t="s">
        <v>19</v>
      </c>
      <c r="C116" s="52"/>
      <c r="D116" s="54"/>
      <c r="E116" s="52" t="s">
        <v>1</v>
      </c>
    </row>
    <row r="117" spans="2:5">
      <c r="B117" s="51" t="s">
        <v>18</v>
      </c>
      <c r="C117" s="52"/>
      <c r="D117" s="54"/>
      <c r="E117" s="52" t="s">
        <v>52</v>
      </c>
    </row>
    <row r="118" spans="2:5" ht="17.25" customHeight="1">
      <c r="B118" s="55" t="s">
        <v>20</v>
      </c>
      <c r="C118" s="52"/>
      <c r="D118" s="54"/>
      <c r="E118" s="52" t="s">
        <v>1</v>
      </c>
    </row>
    <row r="119" spans="2:5">
      <c r="B119" s="51" t="s">
        <v>58</v>
      </c>
      <c r="C119" s="52"/>
      <c r="D119" s="54"/>
      <c r="E119" s="52" t="s">
        <v>1</v>
      </c>
    </row>
    <row r="120" spans="2:5">
      <c r="B120" s="55" t="s">
        <v>21</v>
      </c>
      <c r="C120" s="52"/>
      <c r="D120" s="54"/>
      <c r="E120" s="52" t="s">
        <v>1</v>
      </c>
    </row>
    <row r="121" spans="2:5" ht="18" customHeight="1">
      <c r="B121" s="61"/>
      <c r="C121" s="61"/>
      <c r="D121" s="62"/>
      <c r="E121" s="61"/>
    </row>
    <row r="122" spans="2:5" ht="19.5">
      <c r="B122" s="163" t="s">
        <v>262</v>
      </c>
    </row>
    <row r="123" spans="2:5" s="162" customFormat="1" ht="17.25">
      <c r="B123" s="161" t="s">
        <v>200</v>
      </c>
    </row>
    <row r="124" spans="2:5" s="162" customFormat="1" ht="17.25">
      <c r="B124" s="161" t="s">
        <v>261</v>
      </c>
    </row>
    <row r="125" spans="2:5" s="162" customFormat="1" ht="17.25">
      <c r="B125" s="161" t="s">
        <v>199</v>
      </c>
    </row>
  </sheetData>
  <mergeCells count="2">
    <mergeCell ref="C9:D9"/>
    <mergeCell ref="B2:E2"/>
  </mergeCells>
  <phoneticPr fontId="3" type="noConversion"/>
  <printOptions horizontalCentered="1"/>
  <pageMargins left="0" right="0" top="0.48" bottom="0.2" header="0.15748031496062992" footer="0.11811023622047245"/>
  <pageSetup paperSize="9" scale="98" orientation="landscape" r:id="rId1"/>
  <headerFooter alignWithMargins="0">
    <oddHeader xml:space="preserve">&amp;C&amp;P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4"/>
  <sheetViews>
    <sheetView topLeftCell="D7" zoomScaleNormal="100" workbookViewId="0">
      <selection activeCell="B7" sqref="B7"/>
    </sheetView>
  </sheetViews>
  <sheetFormatPr defaultRowHeight="21"/>
  <cols>
    <col min="1" max="1" width="1.28515625" style="1" customWidth="1"/>
    <col min="2" max="2" width="42" style="1" customWidth="1"/>
    <col min="3" max="3" width="0.140625" style="1" customWidth="1"/>
    <col min="4" max="5" width="12.7109375" style="214" customWidth="1"/>
    <col min="6" max="16" width="12.7109375" style="1" customWidth="1"/>
    <col min="17" max="16384" width="9.140625" style="1"/>
  </cols>
  <sheetData>
    <row r="1" spans="2:17" ht="23.1" customHeight="1">
      <c r="B1" s="164" t="s">
        <v>228</v>
      </c>
      <c r="C1" s="165"/>
      <c r="D1" s="212"/>
      <c r="E1" s="213"/>
      <c r="F1" s="164"/>
      <c r="G1" s="165"/>
      <c r="H1" s="164"/>
      <c r="I1" s="164"/>
      <c r="J1" s="164"/>
      <c r="K1" s="164"/>
      <c r="L1" s="164"/>
      <c r="M1" s="164"/>
      <c r="N1" s="166"/>
      <c r="O1" s="166"/>
      <c r="P1" s="165"/>
    </row>
    <row r="2" spans="2:17" ht="23.1" customHeight="1">
      <c r="B2" s="164" t="s">
        <v>263</v>
      </c>
      <c r="C2" s="165"/>
      <c r="D2" s="212"/>
      <c r="E2" s="212"/>
      <c r="F2" s="164"/>
      <c r="G2" s="165"/>
      <c r="H2" s="164"/>
      <c r="I2" s="164"/>
      <c r="J2" s="164"/>
      <c r="K2" s="164"/>
      <c r="L2" s="164"/>
      <c r="M2" s="164"/>
      <c r="N2" s="166"/>
      <c r="O2" s="165"/>
      <c r="P2" s="165"/>
    </row>
    <row r="3" spans="2:17" ht="23.1" customHeight="1">
      <c r="B3" s="164" t="s">
        <v>264</v>
      </c>
      <c r="C3" s="165"/>
      <c r="D3" s="212"/>
      <c r="E3" s="212"/>
      <c r="F3" s="164"/>
      <c r="G3" s="165"/>
      <c r="H3" s="164"/>
      <c r="I3" s="164"/>
      <c r="J3" s="164"/>
      <c r="K3" s="164"/>
      <c r="L3" s="164"/>
      <c r="M3" s="164"/>
      <c r="N3" s="166"/>
      <c r="O3" s="165"/>
      <c r="P3" s="165"/>
    </row>
    <row r="4" spans="2:17" ht="12.75" customHeight="1">
      <c r="B4" s="164"/>
      <c r="C4" s="165"/>
      <c r="D4" s="212"/>
      <c r="E4" s="212"/>
      <c r="F4" s="164"/>
      <c r="G4" s="165"/>
      <c r="H4" s="164"/>
      <c r="I4" s="164"/>
      <c r="J4" s="164"/>
      <c r="K4" s="164"/>
      <c r="L4" s="164"/>
      <c r="M4" s="164"/>
      <c r="N4" s="166"/>
      <c r="O4" s="165"/>
      <c r="P4" s="165"/>
    </row>
    <row r="5" spans="2:17" ht="23.1" customHeight="1">
      <c r="B5" s="4" t="s">
        <v>238</v>
      </c>
      <c r="C5" s="5"/>
      <c r="F5" s="6"/>
      <c r="G5" s="7" t="s">
        <v>222</v>
      </c>
      <c r="L5" s="5"/>
      <c r="N5" s="5"/>
      <c r="Q5" s="5"/>
    </row>
    <row r="6" spans="2:17" ht="23.1" customHeight="1">
      <c r="B6" s="4" t="s">
        <v>231</v>
      </c>
      <c r="C6" s="5"/>
      <c r="L6" s="5"/>
      <c r="N6" s="5"/>
      <c r="O6" s="5"/>
      <c r="P6" s="5"/>
    </row>
    <row r="7" spans="2:17" ht="23.1" customHeight="1">
      <c r="B7" s="4" t="s">
        <v>232</v>
      </c>
      <c r="L7" s="5"/>
      <c r="M7" s="5"/>
      <c r="N7" s="5"/>
      <c r="O7" s="3"/>
      <c r="P7" s="8" t="s">
        <v>221</v>
      </c>
      <c r="Q7" s="5"/>
    </row>
    <row r="8" spans="2:17" ht="23.1" customHeight="1">
      <c r="B8" s="4" t="s">
        <v>62</v>
      </c>
      <c r="L8" s="5"/>
      <c r="M8" s="5"/>
      <c r="N8" s="5"/>
      <c r="O8" s="5"/>
      <c r="P8" s="7" t="s">
        <v>239</v>
      </c>
      <c r="Q8" s="5"/>
    </row>
    <row r="9" spans="2:17" ht="21.75" customHeight="1">
      <c r="B9" s="9"/>
      <c r="E9" s="180" t="s">
        <v>68</v>
      </c>
      <c r="F9" s="180"/>
      <c r="G9" s="180"/>
      <c r="H9" s="180"/>
      <c r="I9" s="180"/>
      <c r="J9" s="180"/>
      <c r="K9" s="180"/>
      <c r="L9" s="180"/>
      <c r="M9" s="180"/>
      <c r="N9" s="181"/>
      <c r="O9" s="181"/>
      <c r="P9" s="181"/>
    </row>
    <row r="10" spans="2:17" ht="23.1" customHeight="1">
      <c r="B10" s="10" t="s">
        <v>78</v>
      </c>
      <c r="D10" s="182" t="s">
        <v>69</v>
      </c>
      <c r="E10" s="215"/>
      <c r="F10" s="184" t="s">
        <v>72</v>
      </c>
      <c r="G10" s="185"/>
      <c r="H10" s="185"/>
      <c r="I10" s="185"/>
      <c r="J10" s="186"/>
      <c r="K10" s="184" t="s">
        <v>1</v>
      </c>
      <c r="L10" s="185"/>
      <c r="M10" s="186"/>
      <c r="N10" s="176" t="s">
        <v>74</v>
      </c>
      <c r="O10" s="176" t="s">
        <v>229</v>
      </c>
      <c r="P10" s="176" t="s">
        <v>60</v>
      </c>
    </row>
    <row r="11" spans="2:17" ht="23.1" customHeight="1">
      <c r="B11" s="12" t="s">
        <v>169</v>
      </c>
      <c r="C11" s="178"/>
      <c r="D11" s="216"/>
      <c r="E11" s="217"/>
      <c r="F11" s="13" t="s">
        <v>80</v>
      </c>
      <c r="G11" s="176" t="s">
        <v>81</v>
      </c>
      <c r="H11" s="176" t="s">
        <v>82</v>
      </c>
      <c r="I11" s="13" t="s">
        <v>80</v>
      </c>
      <c r="J11" s="176" t="s">
        <v>79</v>
      </c>
      <c r="K11" s="13" t="s">
        <v>80</v>
      </c>
      <c r="L11" s="13" t="s">
        <v>83</v>
      </c>
      <c r="M11" s="14"/>
      <c r="N11" s="183"/>
      <c r="O11" s="183"/>
      <c r="P11" s="183"/>
    </row>
    <row r="12" spans="2:17" ht="23.1" customHeight="1">
      <c r="B12" s="15" t="s">
        <v>170</v>
      </c>
      <c r="C12" s="179"/>
      <c r="D12" s="16" t="s">
        <v>70</v>
      </c>
      <c r="E12" s="17" t="s">
        <v>71</v>
      </c>
      <c r="F12" s="18" t="s">
        <v>86</v>
      </c>
      <c r="G12" s="177"/>
      <c r="H12" s="177"/>
      <c r="I12" s="18" t="s">
        <v>87</v>
      </c>
      <c r="J12" s="177"/>
      <c r="K12" s="18" t="s">
        <v>88</v>
      </c>
      <c r="L12" s="18" t="s">
        <v>89</v>
      </c>
      <c r="M12" s="19" t="s">
        <v>79</v>
      </c>
      <c r="N12" s="183"/>
      <c r="O12" s="183"/>
      <c r="P12" s="183"/>
    </row>
    <row r="13" spans="2:17" ht="23.1" customHeight="1" thickBot="1">
      <c r="B13" s="20" t="s">
        <v>60</v>
      </c>
      <c r="C13" s="21"/>
      <c r="D13" s="218"/>
      <c r="E13" s="218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</row>
    <row r="14" spans="2:17" ht="23.1" customHeight="1" thickTop="1">
      <c r="B14" s="39" t="s">
        <v>273</v>
      </c>
      <c r="C14" s="24"/>
      <c r="D14" s="219"/>
      <c r="E14" s="219"/>
      <c r="F14" s="25"/>
      <c r="G14" s="26"/>
      <c r="H14" s="26"/>
      <c r="I14" s="26"/>
      <c r="J14" s="26"/>
      <c r="K14" s="25"/>
      <c r="L14" s="25"/>
      <c r="M14" s="26"/>
      <c r="N14" s="27"/>
      <c r="O14" s="27"/>
      <c r="P14" s="27"/>
    </row>
    <row r="15" spans="2:17" s="89" customFormat="1" ht="23.1" customHeight="1">
      <c r="B15" s="222" t="s">
        <v>293</v>
      </c>
      <c r="C15" s="223"/>
      <c r="D15" s="224" t="s">
        <v>294</v>
      </c>
      <c r="E15" s="224">
        <v>1</v>
      </c>
      <c r="F15" s="222"/>
      <c r="G15" s="222">
        <f>+Sheet1!D18</f>
        <v>2770000</v>
      </c>
      <c r="H15" s="222">
        <f>+Sheet1!D51</f>
        <v>109200</v>
      </c>
      <c r="I15" s="222"/>
      <c r="J15" s="222">
        <f>SUM(F15:I15)</f>
        <v>2879200</v>
      </c>
      <c r="K15" s="222">
        <f>+Sheet1!D82</f>
        <v>1065000</v>
      </c>
      <c r="L15" s="222">
        <f>+Sheet1!D117</f>
        <v>12100000</v>
      </c>
      <c r="M15" s="222">
        <f>+L15+K15</f>
        <v>13165000</v>
      </c>
      <c r="N15" s="222"/>
      <c r="O15" s="222"/>
      <c r="P15" s="222">
        <f>+M15+J15</f>
        <v>16044200</v>
      </c>
    </row>
    <row r="16" spans="2:17" ht="23.1" customHeight="1">
      <c r="B16" s="28"/>
      <c r="C16" s="29"/>
      <c r="D16" s="220"/>
      <c r="E16" s="220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2:16" ht="23.1" customHeight="1">
      <c r="B17" s="28" t="s">
        <v>75</v>
      </c>
      <c r="C17" s="29"/>
      <c r="D17" s="220"/>
      <c r="E17" s="220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23.1" customHeight="1">
      <c r="B18" s="28" t="s">
        <v>75</v>
      </c>
      <c r="C18" s="29"/>
      <c r="D18" s="220"/>
      <c r="E18" s="220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2:16" ht="23.1" customHeight="1">
      <c r="B19" s="28" t="s">
        <v>75</v>
      </c>
      <c r="C19" s="29"/>
      <c r="D19" s="220"/>
      <c r="E19" s="220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23.1" customHeight="1">
      <c r="B20" s="28" t="s">
        <v>75</v>
      </c>
      <c r="C20" s="29"/>
      <c r="D20" s="220"/>
      <c r="E20" s="220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2:16" ht="23.1" customHeight="1">
      <c r="B21" s="30"/>
      <c r="C21" s="31"/>
      <c r="D21" s="221"/>
      <c r="E21" s="22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6" ht="23.1" customHeight="1">
      <c r="B22" s="30"/>
      <c r="C22" s="31"/>
      <c r="D22" s="221"/>
      <c r="E22" s="22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2:16" ht="23.1" customHeight="1">
      <c r="B23" s="32"/>
      <c r="C23" s="33"/>
      <c r="D23" s="32"/>
      <c r="E23" s="3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2:16" ht="10.5" customHeight="1">
      <c r="B24" s="35"/>
      <c r="C24" s="2"/>
      <c r="D24" s="35"/>
      <c r="E24" s="3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11">
    <mergeCell ref="H11:H12"/>
    <mergeCell ref="J11:J12"/>
    <mergeCell ref="C11:C12"/>
    <mergeCell ref="E9:P9"/>
    <mergeCell ref="D10:E11"/>
    <mergeCell ref="N10:N12"/>
    <mergeCell ref="O10:O12"/>
    <mergeCell ref="P10:P12"/>
    <mergeCell ref="F10:J10"/>
    <mergeCell ref="K10:M10"/>
    <mergeCell ref="G11:G12"/>
  </mergeCells>
  <phoneticPr fontId="5" type="noConversion"/>
  <pageMargins left="0.23622047244094491" right="0.27559055118110237" top="0.61" bottom="0.74803149606299213" header="0.55118110236220474" footer="0.31496062992125984"/>
  <pageSetup scale="70" orientation="landscape" r:id="rId1"/>
  <headerFooter alignWithMargins="0">
    <oddFooter>&amp;R&amp;F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9" sqref="M9"/>
    </sheetView>
  </sheetViews>
  <sheetFormatPr defaultRowHeight="21"/>
  <cols>
    <col min="1" max="1" width="2" style="5" customWidth="1"/>
    <col min="2" max="2" width="27.140625" style="5" customWidth="1"/>
    <col min="3" max="4" width="12.140625" style="5" customWidth="1"/>
    <col min="5" max="5" width="11.42578125" style="5" customWidth="1"/>
    <col min="6" max="8" width="12.140625" style="5" customWidth="1"/>
    <col min="9" max="9" width="13.28515625" style="5" customWidth="1"/>
    <col min="10" max="10" width="13.5703125" style="5" customWidth="1"/>
    <col min="11" max="12" width="12.140625" style="5" customWidth="1"/>
    <col min="13" max="13" width="13.85546875" style="5" customWidth="1"/>
    <col min="14" max="16384" width="9.140625" style="5"/>
  </cols>
  <sheetData>
    <row r="1" spans="2:13" ht="24" customHeight="1">
      <c r="B1" s="1"/>
      <c r="M1" s="64"/>
    </row>
    <row r="2" spans="2:13" ht="24" customHeight="1">
      <c r="B2" s="82" t="s">
        <v>242</v>
      </c>
      <c r="C2" s="82"/>
      <c r="D2" s="83"/>
      <c r="E2" s="83"/>
      <c r="F2" s="83"/>
      <c r="G2" s="83"/>
      <c r="H2" s="83"/>
      <c r="I2" s="84"/>
      <c r="J2" s="84"/>
      <c r="K2" s="83"/>
      <c r="L2" s="83"/>
      <c r="M2" s="65" t="s">
        <v>76</v>
      </c>
    </row>
    <row r="3" spans="2:13" ht="24" customHeight="1">
      <c r="B3" s="4"/>
      <c r="C3" s="66" t="s">
        <v>201</v>
      </c>
      <c r="D3" s="67"/>
      <c r="E3" s="68" t="s">
        <v>241</v>
      </c>
      <c r="F3" s="68"/>
      <c r="G3" s="68"/>
      <c r="H3" s="67"/>
      <c r="I3" s="67"/>
      <c r="J3" s="67"/>
      <c r="K3" s="68"/>
      <c r="L3" s="68"/>
      <c r="M3" s="69" t="s">
        <v>240</v>
      </c>
    </row>
    <row r="4" spans="2:13">
      <c r="B4" s="63"/>
      <c r="J4" s="187" t="s">
        <v>77</v>
      </c>
      <c r="K4" s="187"/>
      <c r="L4" s="187"/>
      <c r="M4" s="187"/>
    </row>
    <row r="5" spans="2:13" s="71" customFormat="1" ht="18.75">
      <c r="B5" s="70" t="s">
        <v>78</v>
      </c>
      <c r="C5" s="188" t="s">
        <v>72</v>
      </c>
      <c r="D5" s="189"/>
      <c r="E5" s="189"/>
      <c r="F5" s="189"/>
      <c r="G5" s="190"/>
      <c r="H5" s="188" t="s">
        <v>73</v>
      </c>
      <c r="I5" s="189"/>
      <c r="J5" s="190"/>
      <c r="K5" s="11"/>
      <c r="L5" s="11"/>
      <c r="M5" s="11"/>
    </row>
    <row r="6" spans="2:13" s="71" customFormat="1" ht="18.75">
      <c r="B6" s="72" t="s">
        <v>169</v>
      </c>
      <c r="C6" s="13" t="s">
        <v>80</v>
      </c>
      <c r="D6" s="73" t="s">
        <v>81</v>
      </c>
      <c r="E6" s="73" t="s">
        <v>82</v>
      </c>
      <c r="F6" s="73" t="s">
        <v>80</v>
      </c>
      <c r="G6" s="74" t="s">
        <v>79</v>
      </c>
      <c r="H6" s="13" t="s">
        <v>80</v>
      </c>
      <c r="I6" s="13" t="s">
        <v>83</v>
      </c>
      <c r="J6" s="74" t="s">
        <v>79</v>
      </c>
      <c r="K6" s="74" t="s">
        <v>84</v>
      </c>
      <c r="L6" s="74" t="s">
        <v>85</v>
      </c>
      <c r="M6" s="74" t="s">
        <v>60</v>
      </c>
    </row>
    <row r="7" spans="2:13" s="71" customFormat="1" ht="18.75">
      <c r="B7" s="75" t="s">
        <v>170</v>
      </c>
      <c r="C7" s="18" t="s">
        <v>86</v>
      </c>
      <c r="D7" s="19"/>
      <c r="E7" s="19"/>
      <c r="F7" s="19" t="s">
        <v>87</v>
      </c>
      <c r="G7" s="19"/>
      <c r="H7" s="18" t="s">
        <v>88</v>
      </c>
      <c r="I7" s="18" t="s">
        <v>89</v>
      </c>
      <c r="J7" s="19"/>
      <c r="K7" s="19" t="s">
        <v>90</v>
      </c>
      <c r="L7" s="19" t="s">
        <v>91</v>
      </c>
      <c r="M7" s="19"/>
    </row>
    <row r="8" spans="2:13" s="71" customFormat="1" ht="19.5" thickBot="1">
      <c r="B8" s="22" t="s">
        <v>60</v>
      </c>
      <c r="C8" s="22"/>
      <c r="D8" s="76"/>
      <c r="E8" s="76"/>
      <c r="F8" s="76"/>
      <c r="G8" s="76"/>
      <c r="H8" s="22"/>
      <c r="I8" s="22"/>
      <c r="J8" s="76">
        <f t="shared" ref="J8:J9" si="0">SUM(H8:I8)</f>
        <v>0</v>
      </c>
      <c r="K8" s="76"/>
      <c r="L8" s="76"/>
      <c r="M8" s="76"/>
    </row>
    <row r="9" spans="2:13" s="89" customFormat="1" ht="21.75" thickTop="1">
      <c r="B9" s="225" t="s">
        <v>295</v>
      </c>
      <c r="C9" s="226"/>
      <c r="D9" s="227">
        <f>+Sheet1!D18</f>
        <v>2770000</v>
      </c>
      <c r="E9" s="227">
        <f>+Sheet1!D51</f>
        <v>109200</v>
      </c>
      <c r="F9" s="227"/>
      <c r="G9" s="227">
        <f>SUM(D9:F9)</f>
        <v>2879200</v>
      </c>
      <c r="H9" s="226">
        <f>+'อส.56(2)'!K15</f>
        <v>1065000</v>
      </c>
      <c r="I9" s="226">
        <f>+'อส.56(2)'!L15</f>
        <v>12100000</v>
      </c>
      <c r="J9" s="227">
        <f t="shared" si="0"/>
        <v>13165000</v>
      </c>
      <c r="K9" s="227"/>
      <c r="L9" s="227"/>
      <c r="M9" s="227">
        <f>+J9+G9</f>
        <v>16044200</v>
      </c>
    </row>
    <row r="10" spans="2:13">
      <c r="B10" s="12"/>
      <c r="C10" s="77"/>
      <c r="D10" s="78"/>
      <c r="E10" s="78"/>
      <c r="F10" s="78"/>
      <c r="G10" s="78"/>
      <c r="H10" s="77"/>
      <c r="I10" s="77"/>
      <c r="J10" s="78"/>
      <c r="K10" s="78"/>
      <c r="L10" s="78"/>
      <c r="M10" s="78"/>
    </row>
    <row r="11" spans="2:13">
      <c r="B11" s="12"/>
      <c r="C11" s="77"/>
      <c r="D11" s="78"/>
      <c r="E11" s="78"/>
      <c r="F11" s="78"/>
      <c r="G11" s="78"/>
      <c r="H11" s="77"/>
      <c r="I11" s="77"/>
      <c r="J11" s="78"/>
      <c r="K11" s="78"/>
      <c r="L11" s="78"/>
      <c r="M11" s="78"/>
    </row>
    <row r="12" spans="2:13">
      <c r="B12" s="12"/>
      <c r="C12" s="77"/>
      <c r="D12" s="78"/>
      <c r="E12" s="78"/>
      <c r="F12" s="78"/>
      <c r="G12" s="78"/>
      <c r="H12" s="77"/>
      <c r="I12" s="77"/>
      <c r="J12" s="78"/>
      <c r="K12" s="78"/>
      <c r="L12" s="78"/>
      <c r="M12" s="78"/>
    </row>
    <row r="13" spans="2:13">
      <c r="B13" s="12"/>
      <c r="C13" s="77"/>
      <c r="D13" s="78"/>
      <c r="E13" s="78"/>
      <c r="F13" s="78"/>
      <c r="G13" s="78"/>
      <c r="H13" s="77"/>
      <c r="I13" s="77"/>
      <c r="J13" s="78"/>
      <c r="K13" s="78"/>
      <c r="L13" s="78"/>
      <c r="M13" s="78"/>
    </row>
    <row r="14" spans="2:13">
      <c r="B14" s="12"/>
      <c r="C14" s="77"/>
      <c r="D14" s="78"/>
      <c r="E14" s="78"/>
      <c r="F14" s="78"/>
      <c r="G14" s="78"/>
      <c r="H14" s="77"/>
      <c r="I14" s="77"/>
      <c r="J14" s="78"/>
      <c r="K14" s="78"/>
      <c r="L14" s="78"/>
      <c r="M14" s="78"/>
    </row>
    <row r="15" spans="2:13">
      <c r="B15" s="12"/>
      <c r="C15" s="77"/>
      <c r="D15" s="78"/>
      <c r="E15" s="78"/>
      <c r="F15" s="78"/>
      <c r="G15" s="78"/>
      <c r="H15" s="77"/>
      <c r="I15" s="77"/>
      <c r="J15" s="78"/>
      <c r="K15" s="78"/>
      <c r="L15" s="78"/>
      <c r="M15" s="78"/>
    </row>
    <row r="16" spans="2:13">
      <c r="B16" s="12"/>
      <c r="C16" s="77"/>
      <c r="D16" s="78"/>
      <c r="E16" s="78"/>
      <c r="F16" s="78"/>
      <c r="G16" s="78"/>
      <c r="H16" s="77"/>
      <c r="I16" s="77"/>
      <c r="J16" s="78"/>
      <c r="K16" s="78"/>
      <c r="L16" s="78"/>
      <c r="M16" s="78"/>
    </row>
    <row r="17" spans="1:13">
      <c r="B17" s="12"/>
      <c r="C17" s="77"/>
      <c r="D17" s="78"/>
      <c r="E17" s="78"/>
      <c r="F17" s="78"/>
      <c r="G17" s="78"/>
      <c r="H17" s="77"/>
      <c r="I17" s="77"/>
      <c r="J17" s="78"/>
      <c r="K17" s="78"/>
      <c r="L17" s="78"/>
      <c r="M17" s="78"/>
    </row>
    <row r="18" spans="1:13">
      <c r="A18" s="79"/>
      <c r="B18" s="15"/>
      <c r="C18" s="80"/>
      <c r="D18" s="81"/>
      <c r="E18" s="81"/>
      <c r="F18" s="81"/>
      <c r="G18" s="81"/>
      <c r="H18" s="80"/>
      <c r="I18" s="80"/>
      <c r="J18" s="81"/>
      <c r="K18" s="81"/>
      <c r="L18" s="81"/>
      <c r="M18" s="81"/>
    </row>
  </sheetData>
  <mergeCells count="3">
    <mergeCell ref="J4:M4"/>
    <mergeCell ref="C5:G5"/>
    <mergeCell ref="H5:J5"/>
  </mergeCells>
  <phoneticPr fontId="4" type="noConversion"/>
  <pageMargins left="0.25" right="0" top="0.62992125984251968" bottom="0.70866141732283472" header="0.51181102362204722" footer="0.51181102362204722"/>
  <pageSetup paperSize="9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Normal="100" workbookViewId="0">
      <selection activeCell="A3" sqref="A3"/>
    </sheetView>
  </sheetViews>
  <sheetFormatPr defaultRowHeight="21"/>
  <cols>
    <col min="1" max="1" width="69.5703125" style="155" customWidth="1"/>
    <col min="2" max="2" width="15.28515625" style="156" hidden="1" customWidth="1"/>
    <col min="3" max="3" width="25.7109375" style="157" customWidth="1"/>
    <col min="4" max="4" width="12.85546875" style="157" hidden="1" customWidth="1"/>
    <col min="5" max="5" width="10.85546875" style="158" hidden="1" customWidth="1"/>
    <col min="6" max="6" width="12.85546875" style="88" hidden="1" customWidth="1"/>
    <col min="7" max="7" width="15.85546875" style="89" customWidth="1"/>
    <col min="8" max="16384" width="9.140625" style="5"/>
  </cols>
  <sheetData>
    <row r="1" spans="1:6">
      <c r="A1" s="159" t="s">
        <v>203</v>
      </c>
      <c r="B1" s="85"/>
      <c r="C1" s="167"/>
      <c r="D1" s="86"/>
      <c r="E1" s="87"/>
    </row>
    <row r="2" spans="1:6">
      <c r="A2" s="85" t="s">
        <v>265</v>
      </c>
      <c r="B2" s="85"/>
      <c r="C2" s="167"/>
      <c r="D2" s="86"/>
      <c r="E2" s="87"/>
    </row>
    <row r="3" spans="1:6">
      <c r="A3" s="85"/>
      <c r="B3" s="85"/>
      <c r="C3" s="90" t="s">
        <v>243</v>
      </c>
      <c r="D3" s="86"/>
      <c r="E3" s="87"/>
    </row>
    <row r="4" spans="1:6">
      <c r="A4" s="191" t="s">
        <v>168</v>
      </c>
      <c r="B4" s="91" t="s">
        <v>0</v>
      </c>
      <c r="C4" s="91" t="s">
        <v>0</v>
      </c>
      <c r="D4" s="92" t="s">
        <v>92</v>
      </c>
      <c r="E4" s="93" t="s">
        <v>93</v>
      </c>
      <c r="F4" s="94" t="s">
        <v>94</v>
      </c>
    </row>
    <row r="5" spans="1:6">
      <c r="A5" s="192"/>
      <c r="B5" s="95" t="s">
        <v>95</v>
      </c>
      <c r="C5" s="95" t="s">
        <v>204</v>
      </c>
      <c r="D5" s="96"/>
      <c r="E5" s="96"/>
      <c r="F5" s="97"/>
    </row>
    <row r="6" spans="1:6" ht="29.25" customHeight="1">
      <c r="A6" s="98" t="s">
        <v>230</v>
      </c>
      <c r="B6" s="99" t="e">
        <f>SUM(B7,B71,#REF!)</f>
        <v>#REF!</v>
      </c>
      <c r="C6" s="99"/>
      <c r="D6" s="100" t="e">
        <f>SUM(C6-B6)</f>
        <v>#REF!</v>
      </c>
      <c r="E6" s="101" t="e">
        <f>SUM(D6*100/B6)</f>
        <v>#REF!</v>
      </c>
      <c r="F6" s="102"/>
    </row>
    <row r="7" spans="1:6">
      <c r="A7" s="103" t="s">
        <v>96</v>
      </c>
      <c r="B7" s="104" t="e">
        <f>SUM(B10,B57,B60,#REF!,B69,B70)</f>
        <v>#REF!</v>
      </c>
      <c r="C7" s="104"/>
      <c r="D7" s="105" t="e">
        <f>SUM(C7-B7)</f>
        <v>#REF!</v>
      </c>
      <c r="E7" s="106" t="e">
        <f>SUM(D7*100/B7)</f>
        <v>#REF!</v>
      </c>
      <c r="F7" s="107"/>
    </row>
    <row r="8" spans="1:6" ht="23.25" hidden="1">
      <c r="A8" s="108"/>
      <c r="B8" s="109"/>
      <c r="C8" s="109"/>
      <c r="D8" s="110"/>
      <c r="E8" s="111"/>
      <c r="F8" s="97"/>
    </row>
    <row r="9" spans="1:6" ht="23.25">
      <c r="A9" s="160" t="s">
        <v>161</v>
      </c>
      <c r="B9" s="109"/>
      <c r="C9" s="109"/>
      <c r="D9" s="110"/>
      <c r="E9" s="111"/>
      <c r="F9" s="97"/>
    </row>
    <row r="10" spans="1:6">
      <c r="A10" s="112" t="s">
        <v>160</v>
      </c>
      <c r="B10" s="113">
        <f>SUM(B11,B52,B54)</f>
        <v>6637932900</v>
      </c>
      <c r="C10" s="113">
        <f>SUM(C11,C52,C54)</f>
        <v>0</v>
      </c>
      <c r="D10" s="114">
        <f t="shared" ref="D10:D20" si="0">SUM(C10-B10)</f>
        <v>-6637932900</v>
      </c>
      <c r="E10" s="115">
        <f t="shared" ref="E10:E20" si="1">SUM(D10*100/B10)</f>
        <v>-100</v>
      </c>
      <c r="F10" s="116"/>
    </row>
    <row r="11" spans="1:6">
      <c r="A11" s="117" t="s">
        <v>210</v>
      </c>
      <c r="B11" s="118">
        <f>SUM(B12:B44)</f>
        <v>6601121400</v>
      </c>
      <c r="C11" s="118">
        <f>SUM(C12:C44)</f>
        <v>0</v>
      </c>
      <c r="D11" s="119">
        <f t="shared" si="0"/>
        <v>-6601121400</v>
      </c>
      <c r="E11" s="120">
        <f t="shared" si="1"/>
        <v>-100</v>
      </c>
      <c r="F11" s="116"/>
    </row>
    <row r="12" spans="1:6">
      <c r="A12" s="117" t="s">
        <v>97</v>
      </c>
      <c r="B12" s="119">
        <v>3489570300</v>
      </c>
      <c r="C12" s="119"/>
      <c r="D12" s="119">
        <f t="shared" si="0"/>
        <v>-3489570300</v>
      </c>
      <c r="E12" s="120">
        <f t="shared" si="1"/>
        <v>-100</v>
      </c>
      <c r="F12" s="116" t="s">
        <v>98</v>
      </c>
    </row>
    <row r="13" spans="1:6">
      <c r="A13" s="117" t="s">
        <v>99</v>
      </c>
      <c r="B13" s="119">
        <v>25033400</v>
      </c>
      <c r="C13" s="119"/>
      <c r="D13" s="119">
        <f t="shared" si="0"/>
        <v>-25033400</v>
      </c>
      <c r="E13" s="120">
        <f t="shared" si="1"/>
        <v>-100</v>
      </c>
      <c r="F13" s="116" t="s">
        <v>98</v>
      </c>
    </row>
    <row r="14" spans="1:6">
      <c r="A14" s="117" t="s">
        <v>100</v>
      </c>
      <c r="B14" s="119">
        <v>23778700</v>
      </c>
      <c r="C14" s="119"/>
      <c r="D14" s="119">
        <f t="shared" si="0"/>
        <v>-23778700</v>
      </c>
      <c r="E14" s="120">
        <f t="shared" si="1"/>
        <v>-100</v>
      </c>
      <c r="F14" s="116" t="s">
        <v>98</v>
      </c>
    </row>
    <row r="15" spans="1:6">
      <c r="A15" s="117" t="s">
        <v>101</v>
      </c>
      <c r="B15" s="119">
        <v>7779200</v>
      </c>
      <c r="C15" s="119"/>
      <c r="D15" s="119">
        <f t="shared" si="0"/>
        <v>-7779200</v>
      </c>
      <c r="E15" s="120">
        <f t="shared" si="1"/>
        <v>-100</v>
      </c>
      <c r="F15" s="116" t="s">
        <v>102</v>
      </c>
    </row>
    <row r="16" spans="1:6">
      <c r="A16" s="117" t="s">
        <v>103</v>
      </c>
      <c r="B16" s="119">
        <v>11756300</v>
      </c>
      <c r="C16" s="119"/>
      <c r="D16" s="119">
        <f t="shared" si="0"/>
        <v>-11756300</v>
      </c>
      <c r="E16" s="120">
        <f t="shared" si="1"/>
        <v>-100</v>
      </c>
      <c r="F16" s="116" t="s">
        <v>104</v>
      </c>
    </row>
    <row r="17" spans="1:6">
      <c r="A17" s="117" t="s">
        <v>105</v>
      </c>
      <c r="B17" s="119">
        <v>107465000</v>
      </c>
      <c r="C17" s="119"/>
      <c r="D17" s="119">
        <f t="shared" si="0"/>
        <v>-107465000</v>
      </c>
      <c r="E17" s="120">
        <f t="shared" si="1"/>
        <v>-100</v>
      </c>
      <c r="F17" s="116" t="s">
        <v>98</v>
      </c>
    </row>
    <row r="18" spans="1:6">
      <c r="A18" s="117" t="s">
        <v>106</v>
      </c>
      <c r="B18" s="119">
        <v>356225900</v>
      </c>
      <c r="C18" s="119"/>
      <c r="D18" s="119">
        <f t="shared" si="0"/>
        <v>-356225900</v>
      </c>
      <c r="E18" s="120">
        <f t="shared" si="1"/>
        <v>-100</v>
      </c>
      <c r="F18" s="116" t="s">
        <v>98</v>
      </c>
    </row>
    <row r="19" spans="1:6">
      <c r="A19" s="117" t="s">
        <v>107</v>
      </c>
      <c r="B19" s="119">
        <v>24628500</v>
      </c>
      <c r="C19" s="119"/>
      <c r="D19" s="119">
        <f t="shared" si="0"/>
        <v>-24628500</v>
      </c>
      <c r="E19" s="120">
        <f t="shared" si="1"/>
        <v>-100</v>
      </c>
      <c r="F19" s="116" t="s">
        <v>108</v>
      </c>
    </row>
    <row r="20" spans="1:6">
      <c r="A20" s="121" t="s">
        <v>109</v>
      </c>
      <c r="B20" s="122">
        <v>24244500</v>
      </c>
      <c r="C20" s="122"/>
      <c r="D20" s="122">
        <f t="shared" si="0"/>
        <v>-24244500</v>
      </c>
      <c r="E20" s="123">
        <f t="shared" si="1"/>
        <v>-100</v>
      </c>
      <c r="F20" s="124" t="s">
        <v>110</v>
      </c>
    </row>
    <row r="21" spans="1:6" hidden="1">
      <c r="A21" s="125" t="s">
        <v>111</v>
      </c>
      <c r="B21" s="126"/>
      <c r="C21" s="126"/>
      <c r="D21" s="126"/>
      <c r="E21" s="127"/>
      <c r="F21" s="97"/>
    </row>
    <row r="22" spans="1:6">
      <c r="A22" s="117" t="s">
        <v>112</v>
      </c>
      <c r="B22" s="119">
        <v>435421200</v>
      </c>
      <c r="C22" s="119"/>
      <c r="D22" s="119">
        <f t="shared" ref="D22:D52" si="2">SUM(C22-B22)</f>
        <v>-435421200</v>
      </c>
      <c r="E22" s="120">
        <f t="shared" ref="E22:E37" si="3">SUM(D22*100/B22)</f>
        <v>-100</v>
      </c>
      <c r="F22" s="116" t="s">
        <v>98</v>
      </c>
    </row>
    <row r="23" spans="1:6">
      <c r="A23" s="128" t="s">
        <v>113</v>
      </c>
      <c r="B23" s="119">
        <v>6933100</v>
      </c>
      <c r="C23" s="119"/>
      <c r="D23" s="119">
        <f t="shared" si="2"/>
        <v>-6933100</v>
      </c>
      <c r="E23" s="120">
        <f t="shared" si="3"/>
        <v>-100</v>
      </c>
      <c r="F23" s="116" t="s">
        <v>98</v>
      </c>
    </row>
    <row r="24" spans="1:6">
      <c r="A24" s="117" t="s">
        <v>114</v>
      </c>
      <c r="B24" s="119">
        <v>247254000</v>
      </c>
      <c r="C24" s="119"/>
      <c r="D24" s="119">
        <f t="shared" si="2"/>
        <v>-247254000</v>
      </c>
      <c r="E24" s="120">
        <f t="shared" si="3"/>
        <v>-100</v>
      </c>
      <c r="F24" s="116" t="s">
        <v>115</v>
      </c>
    </row>
    <row r="25" spans="1:6">
      <c r="A25" s="117" t="s">
        <v>116</v>
      </c>
      <c r="B25" s="119">
        <v>727359800</v>
      </c>
      <c r="C25" s="119"/>
      <c r="D25" s="119">
        <f t="shared" si="2"/>
        <v>-727359800</v>
      </c>
      <c r="E25" s="120">
        <f t="shared" si="3"/>
        <v>-100</v>
      </c>
      <c r="F25" s="116" t="s">
        <v>117</v>
      </c>
    </row>
    <row r="26" spans="1:6">
      <c r="A26" s="117" t="s">
        <v>118</v>
      </c>
      <c r="B26" s="119">
        <v>314730400</v>
      </c>
      <c r="C26" s="119"/>
      <c r="D26" s="119">
        <f t="shared" si="2"/>
        <v>-314730400</v>
      </c>
      <c r="E26" s="120">
        <f t="shared" si="3"/>
        <v>-100</v>
      </c>
      <c r="F26" s="116" t="s">
        <v>98</v>
      </c>
    </row>
    <row r="27" spans="1:6">
      <c r="A27" s="128" t="s">
        <v>119</v>
      </c>
      <c r="B27" s="119">
        <v>7275000</v>
      </c>
      <c r="C27" s="119"/>
      <c r="D27" s="119">
        <f t="shared" si="2"/>
        <v>-7275000</v>
      </c>
      <c r="E27" s="120">
        <f t="shared" si="3"/>
        <v>-100</v>
      </c>
      <c r="F27" s="116" t="s">
        <v>115</v>
      </c>
    </row>
    <row r="28" spans="1:6">
      <c r="A28" s="128" t="s">
        <v>120</v>
      </c>
      <c r="B28" s="119">
        <v>258911300</v>
      </c>
      <c r="C28" s="119"/>
      <c r="D28" s="119">
        <f t="shared" si="2"/>
        <v>-258911300</v>
      </c>
      <c r="E28" s="120">
        <f t="shared" si="3"/>
        <v>-100</v>
      </c>
      <c r="F28" s="116" t="s">
        <v>121</v>
      </c>
    </row>
    <row r="29" spans="1:6">
      <c r="A29" s="117" t="s">
        <v>122</v>
      </c>
      <c r="B29" s="119">
        <v>358938400</v>
      </c>
      <c r="C29" s="119"/>
      <c r="D29" s="119">
        <f t="shared" si="2"/>
        <v>-358938400</v>
      </c>
      <c r="E29" s="120">
        <f t="shared" si="3"/>
        <v>-100</v>
      </c>
      <c r="F29" s="129" t="s">
        <v>123</v>
      </c>
    </row>
    <row r="30" spans="1:6">
      <c r="A30" s="117" t="s">
        <v>124</v>
      </c>
      <c r="B30" s="119">
        <v>18124500</v>
      </c>
      <c r="C30" s="119"/>
      <c r="D30" s="119">
        <f t="shared" si="2"/>
        <v>-18124500</v>
      </c>
      <c r="E30" s="120">
        <f t="shared" si="3"/>
        <v>-100</v>
      </c>
      <c r="F30" s="129" t="s">
        <v>123</v>
      </c>
    </row>
    <row r="31" spans="1:6">
      <c r="A31" s="117" t="s">
        <v>125</v>
      </c>
      <c r="B31" s="119">
        <v>5687100</v>
      </c>
      <c r="C31" s="119"/>
      <c r="D31" s="119">
        <f t="shared" si="2"/>
        <v>-5687100</v>
      </c>
      <c r="E31" s="120">
        <f t="shared" si="3"/>
        <v>-100</v>
      </c>
      <c r="F31" s="116" t="s">
        <v>126</v>
      </c>
    </row>
    <row r="32" spans="1:6">
      <c r="A32" s="117" t="s">
        <v>127</v>
      </c>
      <c r="B32" s="119">
        <v>27378100</v>
      </c>
      <c r="C32" s="119"/>
      <c r="D32" s="119">
        <f t="shared" si="2"/>
        <v>-27378100</v>
      </c>
      <c r="E32" s="120">
        <f t="shared" si="3"/>
        <v>-100</v>
      </c>
      <c r="F32" s="116" t="s">
        <v>128</v>
      </c>
    </row>
    <row r="33" spans="1:6">
      <c r="A33" s="128" t="s">
        <v>129</v>
      </c>
      <c r="B33" s="119">
        <v>9180800</v>
      </c>
      <c r="C33" s="119"/>
      <c r="D33" s="119">
        <f t="shared" si="2"/>
        <v>-9180800</v>
      </c>
      <c r="E33" s="120">
        <f t="shared" si="3"/>
        <v>-100</v>
      </c>
      <c r="F33" s="116" t="s">
        <v>130</v>
      </c>
    </row>
    <row r="34" spans="1:6">
      <c r="A34" s="128" t="s">
        <v>131</v>
      </c>
      <c r="B34" s="119">
        <v>38976200</v>
      </c>
      <c r="C34" s="119"/>
      <c r="D34" s="119">
        <f t="shared" si="2"/>
        <v>-38976200</v>
      </c>
      <c r="E34" s="120">
        <f t="shared" si="3"/>
        <v>-100</v>
      </c>
      <c r="F34" s="116" t="s">
        <v>121</v>
      </c>
    </row>
    <row r="35" spans="1:6" ht="23.25" customHeight="1">
      <c r="A35" s="117" t="s">
        <v>132</v>
      </c>
      <c r="B35" s="119">
        <v>40607000</v>
      </c>
      <c r="C35" s="119"/>
      <c r="D35" s="119">
        <f t="shared" si="2"/>
        <v>-40607000</v>
      </c>
      <c r="E35" s="120">
        <f t="shared" si="3"/>
        <v>-100</v>
      </c>
      <c r="F35" s="130" t="s">
        <v>133</v>
      </c>
    </row>
    <row r="36" spans="1:6">
      <c r="A36" s="125" t="s">
        <v>134</v>
      </c>
      <c r="B36" s="126">
        <v>23862700</v>
      </c>
      <c r="C36" s="126"/>
      <c r="D36" s="126">
        <f t="shared" si="2"/>
        <v>-23862700</v>
      </c>
      <c r="E36" s="127">
        <f t="shared" si="3"/>
        <v>-100</v>
      </c>
      <c r="F36" s="116" t="s">
        <v>135</v>
      </c>
    </row>
    <row r="37" spans="1:6">
      <c r="A37" s="128" t="s">
        <v>136</v>
      </c>
      <c r="B37" s="119">
        <v>10000000</v>
      </c>
      <c r="C37" s="119"/>
      <c r="D37" s="119">
        <f t="shared" si="2"/>
        <v>-10000000</v>
      </c>
      <c r="E37" s="120">
        <f t="shared" si="3"/>
        <v>-100</v>
      </c>
      <c r="F37" s="116" t="s">
        <v>98</v>
      </c>
    </row>
    <row r="38" spans="1:6">
      <c r="A38" s="131" t="s">
        <v>137</v>
      </c>
      <c r="B38" s="122">
        <v>0</v>
      </c>
      <c r="C38" s="122"/>
      <c r="D38" s="122">
        <f t="shared" si="2"/>
        <v>0</v>
      </c>
      <c r="E38" s="123">
        <v>100</v>
      </c>
      <c r="F38" s="124"/>
    </row>
    <row r="39" spans="1:6">
      <c r="A39" s="131" t="s">
        <v>138</v>
      </c>
      <c r="B39" s="122">
        <v>0</v>
      </c>
      <c r="C39" s="122"/>
      <c r="D39" s="122">
        <f t="shared" si="2"/>
        <v>0</v>
      </c>
      <c r="E39" s="123">
        <v>100</v>
      </c>
      <c r="F39" s="132"/>
    </row>
    <row r="40" spans="1:6">
      <c r="A40" s="133" t="s">
        <v>139</v>
      </c>
      <c r="B40" s="119">
        <v>0</v>
      </c>
      <c r="C40" s="119"/>
      <c r="D40" s="122">
        <f t="shared" si="2"/>
        <v>0</v>
      </c>
      <c r="E40" s="123">
        <v>100</v>
      </c>
      <c r="F40" s="132"/>
    </row>
    <row r="41" spans="1:6">
      <c r="A41" s="131" t="s">
        <v>140</v>
      </c>
      <c r="B41" s="122">
        <v>0</v>
      </c>
      <c r="C41" s="122"/>
      <c r="D41" s="122">
        <f t="shared" si="2"/>
        <v>0</v>
      </c>
      <c r="E41" s="123">
        <v>100</v>
      </c>
      <c r="F41" s="132"/>
    </row>
    <row r="42" spans="1:6">
      <c r="A42" s="131" t="s">
        <v>205</v>
      </c>
      <c r="B42" s="122">
        <v>0</v>
      </c>
      <c r="C42" s="122"/>
      <c r="D42" s="122">
        <f t="shared" si="2"/>
        <v>0</v>
      </c>
      <c r="E42" s="123">
        <v>100</v>
      </c>
      <c r="F42" s="132"/>
    </row>
    <row r="43" spans="1:6">
      <c r="A43" s="131" t="s">
        <v>141</v>
      </c>
      <c r="B43" s="122">
        <v>0</v>
      </c>
      <c r="C43" s="122"/>
      <c r="D43" s="122">
        <f t="shared" si="2"/>
        <v>0</v>
      </c>
      <c r="E43" s="123">
        <v>100</v>
      </c>
      <c r="F43" s="132"/>
    </row>
    <row r="44" spans="1:6">
      <c r="A44" s="128" t="s">
        <v>206</v>
      </c>
      <c r="B44" s="118">
        <v>0</v>
      </c>
      <c r="C44" s="119"/>
      <c r="D44" s="119">
        <f t="shared" si="2"/>
        <v>0</v>
      </c>
      <c r="E44" s="120">
        <v>100</v>
      </c>
    </row>
    <row r="45" spans="1:6">
      <c r="A45" s="135" t="s">
        <v>244</v>
      </c>
      <c r="B45" s="134"/>
      <c r="C45" s="122"/>
      <c r="D45" s="122"/>
      <c r="E45" s="123"/>
    </row>
    <row r="46" spans="1:6">
      <c r="A46" s="135" t="s">
        <v>250</v>
      </c>
      <c r="B46" s="134"/>
      <c r="C46" s="122"/>
      <c r="D46" s="122"/>
      <c r="E46" s="123"/>
    </row>
    <row r="47" spans="1:6">
      <c r="A47" s="135" t="s">
        <v>245</v>
      </c>
      <c r="B47" s="134"/>
      <c r="C47" s="122"/>
      <c r="D47" s="122"/>
      <c r="E47" s="123"/>
    </row>
    <row r="48" spans="1:6">
      <c r="A48" s="135" t="s">
        <v>246</v>
      </c>
      <c r="B48" s="134"/>
      <c r="C48" s="122"/>
      <c r="D48" s="122"/>
      <c r="E48" s="123"/>
    </row>
    <row r="49" spans="1:7">
      <c r="A49" s="135" t="s">
        <v>247</v>
      </c>
      <c r="B49" s="134"/>
      <c r="C49" s="122"/>
      <c r="D49" s="122"/>
      <c r="E49" s="123"/>
    </row>
    <row r="50" spans="1:7">
      <c r="A50" s="135" t="s">
        <v>248</v>
      </c>
      <c r="B50" s="134"/>
      <c r="C50" s="122"/>
      <c r="D50" s="122"/>
      <c r="E50" s="123"/>
    </row>
    <row r="51" spans="1:7">
      <c r="A51" s="135" t="s">
        <v>249</v>
      </c>
      <c r="B51" s="134"/>
      <c r="C51" s="122"/>
      <c r="D51" s="122"/>
      <c r="E51" s="123"/>
    </row>
    <row r="52" spans="1:7">
      <c r="A52" s="136" t="s">
        <v>142</v>
      </c>
      <c r="B52" s="122">
        <v>36811500</v>
      </c>
      <c r="C52" s="122"/>
      <c r="D52" s="122">
        <f t="shared" si="2"/>
        <v>-36811500</v>
      </c>
      <c r="E52" s="123">
        <f>SUM(D52*100/B52)</f>
        <v>-100</v>
      </c>
      <c r="F52" s="124" t="s">
        <v>143</v>
      </c>
    </row>
    <row r="53" spans="1:7">
      <c r="A53" s="137" t="s">
        <v>144</v>
      </c>
      <c r="B53" s="126"/>
      <c r="C53" s="126"/>
      <c r="D53" s="126"/>
      <c r="E53" s="127"/>
      <c r="F53" s="97"/>
    </row>
    <row r="54" spans="1:7">
      <c r="A54" s="117" t="s">
        <v>145</v>
      </c>
      <c r="B54" s="119">
        <v>0</v>
      </c>
      <c r="C54" s="119"/>
      <c r="D54" s="119">
        <f t="shared" ref="D54:D64" si="4">SUM(C54-B54)</f>
        <v>0</v>
      </c>
      <c r="E54" s="120">
        <v>100</v>
      </c>
      <c r="F54" s="116" t="s">
        <v>98</v>
      </c>
    </row>
    <row r="55" spans="1:7">
      <c r="A55" s="138" t="s">
        <v>207</v>
      </c>
      <c r="B55" s="139">
        <f>SUM(B56:B56)</f>
        <v>229821900</v>
      </c>
      <c r="C55" s="139"/>
      <c r="D55" s="122"/>
      <c r="E55" s="123"/>
      <c r="F55" s="116"/>
    </row>
    <row r="56" spans="1:7">
      <c r="A56" s="117" t="s">
        <v>154</v>
      </c>
      <c r="B56" s="119">
        <v>229821900</v>
      </c>
      <c r="C56" s="119"/>
      <c r="D56" s="122"/>
      <c r="E56" s="123"/>
      <c r="F56" s="116"/>
    </row>
    <row r="57" spans="1:7">
      <c r="A57" s="138" t="s">
        <v>208</v>
      </c>
      <c r="B57" s="139">
        <f>SUM(B58:B59)</f>
        <v>41014200</v>
      </c>
      <c r="C57" s="139"/>
      <c r="D57" s="140">
        <f t="shared" si="4"/>
        <v>-41014200</v>
      </c>
      <c r="E57" s="141">
        <f t="shared" ref="E57:E64" si="5">SUM(D57*100/B57)</f>
        <v>-100</v>
      </c>
      <c r="F57" s="116"/>
    </row>
    <row r="58" spans="1:7">
      <c r="A58" s="128" t="s">
        <v>146</v>
      </c>
      <c r="B58" s="119">
        <v>35641200</v>
      </c>
      <c r="C58" s="119"/>
      <c r="D58" s="119">
        <f t="shared" si="4"/>
        <v>-35641200</v>
      </c>
      <c r="E58" s="120">
        <f t="shared" si="5"/>
        <v>-100</v>
      </c>
      <c r="F58" s="116" t="s">
        <v>98</v>
      </c>
    </row>
    <row r="59" spans="1:7">
      <c r="A59" s="117" t="s">
        <v>147</v>
      </c>
      <c r="B59" s="119">
        <v>5373000</v>
      </c>
      <c r="C59" s="119"/>
      <c r="D59" s="119">
        <f t="shared" si="4"/>
        <v>-5373000</v>
      </c>
      <c r="E59" s="120">
        <f t="shared" si="5"/>
        <v>-100</v>
      </c>
      <c r="F59" s="116" t="s">
        <v>98</v>
      </c>
    </row>
    <row r="60" spans="1:7" s="8" customFormat="1">
      <c r="A60" s="112" t="s">
        <v>209</v>
      </c>
      <c r="B60" s="114">
        <f>SUM(B62:B64)</f>
        <v>123397100</v>
      </c>
      <c r="C60" s="114"/>
      <c r="D60" s="114">
        <f t="shared" si="4"/>
        <v>-123397100</v>
      </c>
      <c r="E60" s="115">
        <f t="shared" si="5"/>
        <v>-100</v>
      </c>
      <c r="F60" s="142"/>
      <c r="G60" s="143"/>
    </row>
    <row r="61" spans="1:7" s="8" customFormat="1">
      <c r="A61" s="112" t="s">
        <v>148</v>
      </c>
      <c r="B61" s="114">
        <f>SUM(B62:B64)</f>
        <v>123397100</v>
      </c>
      <c r="C61" s="114"/>
      <c r="D61" s="114">
        <f t="shared" si="4"/>
        <v>-123397100</v>
      </c>
      <c r="E61" s="115">
        <f t="shared" si="5"/>
        <v>-100</v>
      </c>
      <c r="F61" s="142"/>
      <c r="G61" s="143"/>
    </row>
    <row r="62" spans="1:7">
      <c r="A62" s="117" t="s">
        <v>149</v>
      </c>
      <c r="B62" s="119">
        <v>44213300</v>
      </c>
      <c r="C62" s="119"/>
      <c r="D62" s="119">
        <f t="shared" si="4"/>
        <v>-44213300</v>
      </c>
      <c r="E62" s="120">
        <f t="shared" si="5"/>
        <v>-100</v>
      </c>
      <c r="F62" s="116" t="s">
        <v>98</v>
      </c>
    </row>
    <row r="63" spans="1:7">
      <c r="A63" s="117" t="s">
        <v>150</v>
      </c>
      <c r="B63" s="119">
        <v>64455200</v>
      </c>
      <c r="C63" s="119"/>
      <c r="D63" s="119">
        <f t="shared" si="4"/>
        <v>-64455200</v>
      </c>
      <c r="E63" s="120">
        <f t="shared" si="5"/>
        <v>-100</v>
      </c>
      <c r="F63" s="116" t="s">
        <v>98</v>
      </c>
    </row>
    <row r="64" spans="1:7">
      <c r="A64" s="128" t="s">
        <v>151</v>
      </c>
      <c r="B64" s="119">
        <v>14728600</v>
      </c>
      <c r="C64" s="119"/>
      <c r="D64" s="119">
        <f t="shared" si="4"/>
        <v>-14728600</v>
      </c>
      <c r="E64" s="120">
        <f t="shared" si="5"/>
        <v>-100</v>
      </c>
      <c r="F64" s="116" t="s">
        <v>98</v>
      </c>
    </row>
    <row r="65" spans="1:7">
      <c r="A65" s="135" t="s">
        <v>251</v>
      </c>
      <c r="B65" s="122"/>
      <c r="C65" s="122"/>
      <c r="D65" s="122"/>
      <c r="E65" s="123"/>
      <c r="F65" s="124"/>
    </row>
    <row r="66" spans="1:7">
      <c r="A66" s="135" t="s">
        <v>258</v>
      </c>
      <c r="B66" s="122"/>
      <c r="C66" s="122"/>
      <c r="D66" s="122"/>
      <c r="E66" s="123"/>
      <c r="F66" s="124"/>
    </row>
    <row r="67" spans="1:7">
      <c r="A67" s="135" t="s">
        <v>252</v>
      </c>
      <c r="B67" s="122"/>
      <c r="C67" s="122"/>
      <c r="D67" s="122"/>
      <c r="E67" s="123"/>
      <c r="F67" s="124"/>
    </row>
    <row r="68" spans="1:7">
      <c r="A68" s="135" t="s">
        <v>253</v>
      </c>
      <c r="B68" s="122"/>
      <c r="C68" s="122"/>
      <c r="D68" s="122"/>
      <c r="E68" s="123"/>
      <c r="F68" s="124"/>
    </row>
    <row r="69" spans="1:7" ht="27.75" customHeight="1">
      <c r="A69" s="112" t="s">
        <v>254</v>
      </c>
      <c r="B69" s="114">
        <v>69689600</v>
      </c>
      <c r="C69" s="114"/>
      <c r="D69" s="114">
        <f>SUM(C69-B69)</f>
        <v>-69689600</v>
      </c>
      <c r="E69" s="115">
        <f>SUM(D69*100/B69)</f>
        <v>-100</v>
      </c>
      <c r="F69" s="116" t="s">
        <v>98</v>
      </c>
    </row>
    <row r="70" spans="1:7" ht="27.75" customHeight="1">
      <c r="A70" s="138" t="s">
        <v>255</v>
      </c>
      <c r="B70" s="140">
        <v>0</v>
      </c>
      <c r="C70" s="140"/>
      <c r="D70" s="140">
        <f>SUM(C70-B70)</f>
        <v>0</v>
      </c>
      <c r="E70" s="141">
        <v>100</v>
      </c>
      <c r="F70" s="116" t="s">
        <v>98</v>
      </c>
    </row>
    <row r="71" spans="1:7" s="148" customFormat="1" ht="19.5">
      <c r="A71" s="145" t="s">
        <v>152</v>
      </c>
      <c r="B71" s="140">
        <f>SUM(B73)</f>
        <v>0</v>
      </c>
      <c r="C71" s="140">
        <f>SUM(C73:C74)</f>
        <v>0</v>
      </c>
      <c r="D71" s="140">
        <f>SUM(C71-B71)</f>
        <v>0</v>
      </c>
      <c r="E71" s="141">
        <v>100</v>
      </c>
      <c r="F71" s="146"/>
      <c r="G71" s="147"/>
    </row>
    <row r="72" spans="1:7" s="148" customFormat="1" ht="19.5">
      <c r="A72" s="144" t="s">
        <v>153</v>
      </c>
      <c r="B72" s="149"/>
      <c r="C72" s="150"/>
      <c r="D72" s="150"/>
      <c r="E72" s="151"/>
      <c r="F72" s="146"/>
      <c r="G72" s="147"/>
    </row>
    <row r="73" spans="1:7">
      <c r="A73" s="121" t="s">
        <v>257</v>
      </c>
      <c r="B73" s="122">
        <v>0</v>
      </c>
      <c r="C73" s="122"/>
      <c r="D73" s="122">
        <f>SUM(C73-B73)</f>
        <v>0</v>
      </c>
      <c r="E73" s="123">
        <v>100</v>
      </c>
      <c r="F73" s="152" t="s">
        <v>98</v>
      </c>
    </row>
    <row r="74" spans="1:7">
      <c r="A74" s="125" t="s">
        <v>256</v>
      </c>
      <c r="B74" s="126"/>
      <c r="C74" s="126"/>
      <c r="D74" s="126"/>
      <c r="E74" s="127"/>
      <c r="F74" s="152" t="s">
        <v>98</v>
      </c>
    </row>
    <row r="79" spans="1:7" s="8" customFormat="1" hidden="1">
      <c r="A79" s="153" t="s">
        <v>155</v>
      </c>
      <c r="B79" s="113"/>
      <c r="C79" s="114">
        <f>SUM(C80)</f>
        <v>0</v>
      </c>
      <c r="D79" s="119">
        <f>SUM(C79-B79)</f>
        <v>0</v>
      </c>
      <c r="E79" s="120">
        <v>100</v>
      </c>
      <c r="F79" s="154"/>
      <c r="G79" s="143"/>
    </row>
    <row r="80" spans="1:7" hidden="1">
      <c r="A80" s="121" t="s">
        <v>156</v>
      </c>
      <c r="B80" s="122"/>
      <c r="C80" s="122">
        <v>0</v>
      </c>
      <c r="D80" s="122">
        <f>SUM(C80-B80)</f>
        <v>0</v>
      </c>
      <c r="E80" s="123">
        <v>100</v>
      </c>
      <c r="F80" s="152" t="s">
        <v>98</v>
      </c>
    </row>
    <row r="81" spans="1:6" hidden="1">
      <c r="A81" s="125" t="s">
        <v>157</v>
      </c>
      <c r="B81" s="126"/>
      <c r="C81" s="126"/>
      <c r="D81" s="126"/>
      <c r="E81" s="127"/>
      <c r="F81" s="152" t="s">
        <v>98</v>
      </c>
    </row>
  </sheetData>
  <mergeCells count="1">
    <mergeCell ref="A4:A5"/>
  </mergeCells>
  <phoneticPr fontId="6" type="noConversion"/>
  <pageMargins left="0.55000000000000004" right="0.46" top="0.51" bottom="0.84" header="0.3" footer="0.5"/>
  <pageSetup paperSize="9" orientation="portrait" r:id="rId1"/>
  <headerFooter alignWithMargins="0">
    <oddFooter>&amp;R&amp;F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18"/>
  <sheetViews>
    <sheetView topLeftCell="A7" workbookViewId="0">
      <selection activeCell="A16" sqref="A16"/>
    </sheetView>
  </sheetViews>
  <sheetFormatPr defaultRowHeight="18.75"/>
  <cols>
    <col min="1" max="1" width="113.85546875" style="71" customWidth="1"/>
    <col min="2" max="16384" width="9.140625" style="71"/>
  </cols>
  <sheetData>
    <row r="2" spans="1:1" s="169" customFormat="1" ht="33" customHeight="1">
      <c r="A2" s="168" t="s">
        <v>211</v>
      </c>
    </row>
    <row r="3" spans="1:1" s="169" customFormat="1" ht="33" customHeight="1">
      <c r="A3" s="168" t="s">
        <v>166</v>
      </c>
    </row>
    <row r="4" spans="1:1" s="169" customFormat="1" ht="18" customHeight="1">
      <c r="A4" s="168"/>
    </row>
    <row r="5" spans="1:1" s="169" customFormat="1" ht="33" customHeight="1">
      <c r="A5" s="169" t="s">
        <v>159</v>
      </c>
    </row>
    <row r="6" spans="1:1" s="169" customFormat="1" ht="33" customHeight="1">
      <c r="A6" s="169" t="s">
        <v>266</v>
      </c>
    </row>
    <row r="7" spans="1:1" s="169" customFormat="1" ht="33" customHeight="1">
      <c r="A7" s="169" t="s">
        <v>158</v>
      </c>
    </row>
    <row r="8" spans="1:1" s="169" customFormat="1" ht="33" customHeight="1">
      <c r="A8" s="169" t="s">
        <v>267</v>
      </c>
    </row>
    <row r="9" spans="1:1" s="169" customFormat="1" ht="33" customHeight="1">
      <c r="A9" s="169" t="s">
        <v>167</v>
      </c>
    </row>
    <row r="10" spans="1:1" s="169" customFormat="1" ht="33" customHeight="1">
      <c r="A10" s="169" t="s">
        <v>268</v>
      </c>
    </row>
    <row r="11" spans="1:1" s="169" customFormat="1" ht="33" customHeight="1">
      <c r="A11" s="169" t="s">
        <v>162</v>
      </c>
    </row>
    <row r="12" spans="1:1" s="169" customFormat="1" ht="33" customHeight="1">
      <c r="A12" s="169" t="s">
        <v>269</v>
      </c>
    </row>
    <row r="13" spans="1:1" s="169" customFormat="1" ht="33" customHeight="1">
      <c r="A13" s="169" t="s">
        <v>163</v>
      </c>
    </row>
    <row r="14" spans="1:1" s="169" customFormat="1" ht="24.75" customHeight="1"/>
    <row r="15" spans="1:1" s="169" customFormat="1" ht="33" customHeight="1">
      <c r="A15" s="170" t="s">
        <v>212</v>
      </c>
    </row>
    <row r="16" spans="1:1" s="169" customFormat="1" ht="33" customHeight="1">
      <c r="A16" s="169" t="s">
        <v>270</v>
      </c>
    </row>
    <row r="17" s="169" customFormat="1" ht="33" customHeight="1"/>
    <row r="18" s="169" customFormat="1" ht="33" customHeight="1"/>
  </sheetData>
  <phoneticPr fontId="4" type="noConversion"/>
  <pageMargins left="0.75" right="0.22" top="1" bottom="1" header="0.5" footer="0.5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5"/>
  <sheetViews>
    <sheetView workbookViewId="0">
      <selection activeCell="A6" sqref="A6"/>
    </sheetView>
  </sheetViews>
  <sheetFormatPr defaultRowHeight="18.75"/>
  <cols>
    <col min="1" max="1" width="114" style="71" customWidth="1"/>
    <col min="2" max="16384" width="9.140625" style="71"/>
  </cols>
  <sheetData>
    <row r="2" spans="1:1" s="169" customFormat="1" ht="33" customHeight="1">
      <c r="A2" s="168" t="s">
        <v>213</v>
      </c>
    </row>
    <row r="3" spans="1:1" s="169" customFormat="1" ht="33" customHeight="1">
      <c r="A3" s="168" t="s">
        <v>166</v>
      </c>
    </row>
    <row r="4" spans="1:1" s="169" customFormat="1" ht="16.5" customHeight="1">
      <c r="A4" s="168"/>
    </row>
    <row r="5" spans="1:1" s="169" customFormat="1" ht="33" customHeight="1">
      <c r="A5" s="171" t="s">
        <v>164</v>
      </c>
    </row>
    <row r="6" spans="1:1" s="169" customFormat="1" ht="33" customHeight="1">
      <c r="A6" s="169" t="s">
        <v>272</v>
      </c>
    </row>
    <row r="7" spans="1:1" s="169" customFormat="1" ht="33" customHeight="1">
      <c r="A7" s="169" t="s">
        <v>271</v>
      </c>
    </row>
    <row r="8" spans="1:1" s="169" customFormat="1" ht="33" customHeight="1">
      <c r="A8" s="171" t="s">
        <v>165</v>
      </c>
    </row>
    <row r="9" spans="1:1" s="169" customFormat="1" ht="33" customHeight="1">
      <c r="A9" s="169" t="s">
        <v>214</v>
      </c>
    </row>
    <row r="10" spans="1:1" s="169" customFormat="1" ht="33" customHeight="1">
      <c r="A10" s="169" t="s">
        <v>215</v>
      </c>
    </row>
    <row r="11" spans="1:1" s="169" customFormat="1" ht="33" customHeight="1">
      <c r="A11" s="169" t="s">
        <v>216</v>
      </c>
    </row>
    <row r="12" spans="1:1" s="169" customFormat="1" ht="33" customHeight="1">
      <c r="A12" s="169" t="s">
        <v>171</v>
      </c>
    </row>
    <row r="13" spans="1:1" s="169" customFormat="1" ht="24.75" customHeight="1"/>
    <row r="14" spans="1:1" s="169" customFormat="1" ht="33" customHeight="1">
      <c r="A14" s="168" t="s">
        <v>217</v>
      </c>
    </row>
    <row r="15" spans="1:1" s="169" customFormat="1" ht="33" customHeight="1">
      <c r="A15" s="169" t="s">
        <v>218</v>
      </c>
    </row>
    <row r="16" spans="1:1" s="169" customFormat="1" ht="33" customHeight="1"/>
    <row r="17" spans="1:1" s="169" customFormat="1" ht="33" customHeight="1">
      <c r="A17" s="172" t="s">
        <v>219</v>
      </c>
    </row>
    <row r="18" spans="1:1" s="169" customFormat="1" ht="33" customHeight="1"/>
    <row r="19" spans="1:1" s="169" customFormat="1" ht="33" customHeight="1"/>
    <row r="20" spans="1:1" s="169" customFormat="1" ht="33" customHeight="1">
      <c r="A20" s="171"/>
    </row>
    <row r="21" spans="1:1" s="169" customFormat="1" ht="33" customHeight="1">
      <c r="A21" s="171"/>
    </row>
    <row r="22" spans="1:1" s="169" customFormat="1" ht="33" customHeight="1">
      <c r="A22" s="170"/>
    </row>
    <row r="23" spans="1:1" s="169" customFormat="1" ht="33" customHeight="1"/>
    <row r="24" spans="1:1" s="169" customFormat="1" ht="33" customHeight="1"/>
    <row r="25" spans="1:1" s="169" customFormat="1" ht="33" customHeight="1"/>
  </sheetData>
  <phoneticPr fontId="4" type="noConversion"/>
  <pageMargins left="0.79" right="0.22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Sheet1</vt:lpstr>
      <vt:lpstr>อส.56(1)</vt:lpstr>
      <vt:lpstr>อส.56(2)</vt:lpstr>
      <vt:lpstr>อส.56(3)</vt:lpstr>
      <vt:lpstr>อส.56(4)</vt:lpstr>
      <vt:lpstr>จัดทำ</vt:lpstr>
      <vt:lpstr>จัดส่ง</vt:lpstr>
      <vt:lpstr>'อส.56(1)'!Print_Titles</vt:lpstr>
      <vt:lpstr>'อส.56(4)'!Print_Titles</vt:lpstr>
    </vt:vector>
  </TitlesOfParts>
  <Company>สำนักงบประมาณ D00-0082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สำนักงบประมาณ</dc:creator>
  <cp:lastModifiedBy>Administrator</cp:lastModifiedBy>
  <cp:lastPrinted>2012-01-06T08:16:36Z</cp:lastPrinted>
  <dcterms:created xsi:type="dcterms:W3CDTF">2003-01-29T03:00:31Z</dcterms:created>
  <dcterms:modified xsi:type="dcterms:W3CDTF">2012-01-11T06:23:53Z</dcterms:modified>
</cp:coreProperties>
</file>